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25"/>
  </bookViews>
  <sheets>
    <sheet name="قطاع" sheetId="5" r:id="rId1"/>
    <sheet name="1" sheetId="1" r:id="rId2"/>
    <sheet name="2" sheetId="2" r:id="rId3"/>
    <sheet name="3" sheetId="3" r:id="rId4"/>
    <sheet name="4" sheetId="4" r:id="rId5"/>
  </sheets>
  <externalReferences>
    <externalReference r:id="rId6"/>
  </externalReferences>
  <definedNames>
    <definedName name="_A65600">#REF!</definedName>
    <definedName name="_E65537">#REF!</definedName>
    <definedName name="_xlnm.Print_Area" localSheetId="1">'1'!$A$1:$F$50</definedName>
    <definedName name="_xlnm.Print_Area" localSheetId="2">'2'!$A$1:$F$118</definedName>
    <definedName name="_xlnm.Print_Area" localSheetId="0">قطاع!$A$1:$F$30</definedName>
  </definedNames>
  <calcPr calcId="144525"/>
</workbook>
</file>

<file path=xl/calcChain.xml><?xml version="1.0" encoding="utf-8"?>
<calcChain xmlns="http://schemas.openxmlformats.org/spreadsheetml/2006/main">
  <c r="C52" i="4" l="1"/>
  <c r="F30" i="4"/>
  <c r="C30" i="4"/>
  <c r="F29" i="4"/>
  <c r="C29" i="4"/>
  <c r="F28" i="4"/>
  <c r="C28" i="4"/>
  <c r="F27" i="4"/>
  <c r="C27" i="4"/>
  <c r="F26" i="4"/>
  <c r="C26" i="4"/>
  <c r="F25" i="4"/>
  <c r="C25" i="4"/>
  <c r="C42" i="4" s="1"/>
  <c r="F24" i="4"/>
  <c r="C24" i="4"/>
  <c r="F23" i="4"/>
  <c r="C23" i="4"/>
  <c r="F22" i="4"/>
  <c r="C22" i="4"/>
  <c r="F21" i="4"/>
  <c r="C21" i="4"/>
  <c r="F20" i="4"/>
  <c r="C20" i="4"/>
  <c r="F19" i="4"/>
  <c r="C19" i="4"/>
  <c r="F18" i="4"/>
  <c r="C18" i="4"/>
  <c r="F17" i="4"/>
  <c r="C17" i="4"/>
  <c r="F16" i="4"/>
  <c r="C16" i="4"/>
  <c r="F15" i="4"/>
  <c r="C15" i="4"/>
  <c r="F14" i="4"/>
  <c r="C14" i="4"/>
  <c r="F13" i="4"/>
  <c r="C13" i="4"/>
  <c r="F12" i="4"/>
  <c r="C12" i="4"/>
  <c r="C32" i="4" s="1"/>
  <c r="F11" i="4"/>
  <c r="C11" i="4"/>
  <c r="F10" i="4"/>
  <c r="C10" i="4"/>
  <c r="F9" i="4"/>
  <c r="C9" i="4"/>
  <c r="D44" i="4" s="1"/>
  <c r="F8" i="4"/>
  <c r="C8" i="4"/>
  <c r="F7" i="4"/>
  <c r="C7" i="4"/>
  <c r="F6" i="4"/>
  <c r="C6" i="4"/>
  <c r="F5" i="4"/>
  <c r="C5" i="4"/>
  <c r="F4" i="4"/>
  <c r="C4" i="4"/>
  <c r="C48" i="4" s="1"/>
  <c r="C52" i="3"/>
  <c r="F31" i="3"/>
  <c r="F30" i="3"/>
  <c r="C30" i="3"/>
  <c r="F29" i="3"/>
  <c r="C29" i="3"/>
  <c r="F28" i="3"/>
  <c r="C28" i="3"/>
  <c r="F27" i="3"/>
  <c r="C27" i="3"/>
  <c r="F26" i="3"/>
  <c r="C26" i="3"/>
  <c r="F25" i="3"/>
  <c r="C25" i="3"/>
  <c r="F24" i="3"/>
  <c r="C24" i="3"/>
  <c r="F23" i="3"/>
  <c r="C23" i="3"/>
  <c r="F22" i="3"/>
  <c r="C22" i="3"/>
  <c r="F21" i="3"/>
  <c r="C21" i="3"/>
  <c r="F20" i="3"/>
  <c r="C20" i="3"/>
  <c r="F19" i="3"/>
  <c r="C19" i="3"/>
  <c r="F18" i="3"/>
  <c r="C18" i="3"/>
  <c r="F17" i="3"/>
  <c r="C17" i="3"/>
  <c r="F16" i="3"/>
  <c r="C16" i="3"/>
  <c r="F15" i="3"/>
  <c r="C15" i="3"/>
  <c r="F14" i="3"/>
  <c r="C14" i="3"/>
  <c r="F13" i="3"/>
  <c r="C13" i="3"/>
  <c r="F12" i="3"/>
  <c r="C12" i="3"/>
  <c r="C32" i="3" s="1"/>
  <c r="F11" i="3"/>
  <c r="C11" i="3"/>
  <c r="F10" i="3"/>
  <c r="C10" i="3"/>
  <c r="F9" i="3"/>
  <c r="C9" i="3"/>
  <c r="D44" i="3" s="1"/>
  <c r="F8" i="3"/>
  <c r="C8" i="3"/>
  <c r="F7" i="3"/>
  <c r="C7" i="3"/>
  <c r="D47" i="3" s="1"/>
  <c r="F6" i="3"/>
  <c r="C6" i="3"/>
  <c r="F5" i="3"/>
  <c r="C5" i="3"/>
  <c r="F4" i="3"/>
  <c r="C4" i="3"/>
  <c r="C52" i="2"/>
  <c r="C39" i="2"/>
  <c r="F30" i="2"/>
  <c r="C30" i="2"/>
  <c r="F29" i="2"/>
  <c r="C29" i="2"/>
  <c r="F28" i="2"/>
  <c r="C28" i="2"/>
  <c r="F27" i="2"/>
  <c r="C27" i="2"/>
  <c r="F26" i="2"/>
  <c r="C26" i="2"/>
  <c r="F25" i="2"/>
  <c r="C25" i="2"/>
  <c r="F24" i="2"/>
  <c r="C24" i="2"/>
  <c r="F23" i="2"/>
  <c r="C23" i="2"/>
  <c r="F22" i="2"/>
  <c r="C22" i="2"/>
  <c r="F21" i="2"/>
  <c r="C21" i="2"/>
  <c r="F20" i="2"/>
  <c r="C20" i="2"/>
  <c r="F19" i="2"/>
  <c r="C19" i="2"/>
  <c r="F18" i="2"/>
  <c r="C18" i="2"/>
  <c r="F17" i="2"/>
  <c r="C17" i="2"/>
  <c r="F16" i="2"/>
  <c r="C16" i="2"/>
  <c r="F15" i="2"/>
  <c r="C15" i="2"/>
  <c r="F14" i="2"/>
  <c r="C14" i="2"/>
  <c r="F13" i="2"/>
  <c r="C13" i="2"/>
  <c r="F12" i="2"/>
  <c r="C12" i="2"/>
  <c r="C32" i="2" s="1"/>
  <c r="F11" i="2"/>
  <c r="C11" i="2"/>
  <c r="F10" i="2"/>
  <c r="C10" i="2"/>
  <c r="F9" i="2"/>
  <c r="C9" i="2"/>
  <c r="D44" i="2" s="1"/>
  <c r="F8" i="2"/>
  <c r="C8" i="2"/>
  <c r="F7" i="2"/>
  <c r="C7" i="2"/>
  <c r="F6" i="2"/>
  <c r="C6" i="2"/>
  <c r="F5" i="2"/>
  <c r="C5" i="2"/>
  <c r="F4" i="2"/>
  <c r="C4" i="2"/>
  <c r="F117" i="1"/>
  <c r="F116" i="1"/>
  <c r="C52" i="1"/>
  <c r="F30" i="1"/>
  <c r="C30" i="1"/>
  <c r="C30" i="5" s="1"/>
  <c r="F29" i="1"/>
  <c r="F29" i="5" s="1"/>
  <c r="C29" i="1"/>
  <c r="F28" i="1"/>
  <c r="C28" i="1"/>
  <c r="F27" i="1"/>
  <c r="C27" i="1"/>
  <c r="F26" i="1"/>
  <c r="C26" i="1"/>
  <c r="F25" i="1"/>
  <c r="F25" i="5" s="1"/>
  <c r="C25" i="1"/>
  <c r="F24" i="1"/>
  <c r="C24" i="1"/>
  <c r="F23" i="1"/>
  <c r="C23" i="1"/>
  <c r="F22" i="1"/>
  <c r="C22" i="1"/>
  <c r="C22" i="5" s="1"/>
  <c r="F21" i="1"/>
  <c r="F21" i="5" s="1"/>
  <c r="C21" i="1"/>
  <c r="F20" i="1"/>
  <c r="C20" i="1"/>
  <c r="F19" i="1"/>
  <c r="C19" i="1"/>
  <c r="F18" i="1"/>
  <c r="C18" i="1"/>
  <c r="C18" i="5" s="1"/>
  <c r="F17" i="1"/>
  <c r="F17" i="5" s="1"/>
  <c r="C17" i="1"/>
  <c r="F16" i="1"/>
  <c r="C16" i="1"/>
  <c r="F15" i="1"/>
  <c r="C15" i="1"/>
  <c r="F14" i="1"/>
  <c r="C14" i="1"/>
  <c r="C14" i="5" s="1"/>
  <c r="F13" i="1"/>
  <c r="F13" i="5" s="1"/>
  <c r="C13" i="1"/>
  <c r="F12" i="1"/>
  <c r="C12" i="1"/>
  <c r="F11" i="1"/>
  <c r="C11" i="1"/>
  <c r="F10" i="1"/>
  <c r="C10" i="1"/>
  <c r="C10" i="5" s="1"/>
  <c r="F9" i="1"/>
  <c r="F9" i="5" s="1"/>
  <c r="C9" i="1"/>
  <c r="F8" i="1"/>
  <c r="C8" i="1"/>
  <c r="F7" i="1"/>
  <c r="C7" i="1"/>
  <c r="F6" i="1"/>
  <c r="C6" i="1"/>
  <c r="F5" i="1"/>
  <c r="F5" i="5" s="1"/>
  <c r="C5" i="1"/>
  <c r="F4" i="1"/>
  <c r="C49" i="2" l="1"/>
  <c r="C41" i="2"/>
  <c r="C45" i="4"/>
  <c r="C46" i="4"/>
  <c r="C41" i="4"/>
  <c r="C6" i="5"/>
  <c r="D47" i="4"/>
  <c r="C5" i="5"/>
  <c r="C9" i="5"/>
  <c r="D42" i="5" s="1"/>
  <c r="C13" i="5"/>
  <c r="C17" i="5"/>
  <c r="C21" i="5"/>
  <c r="C29" i="5"/>
  <c r="C49" i="3"/>
  <c r="D43" i="3"/>
  <c r="C45" i="3"/>
  <c r="C50" i="2"/>
  <c r="C45" i="2"/>
  <c r="C41" i="1"/>
  <c r="C42" i="1"/>
  <c r="C48" i="5"/>
  <c r="C25" i="5"/>
  <c r="F7" i="5"/>
  <c r="F15" i="5"/>
  <c r="F23" i="5"/>
  <c r="D44" i="1"/>
  <c r="C42" i="3"/>
  <c r="C8" i="5"/>
  <c r="C12" i="5"/>
  <c r="C32" i="5" s="1"/>
  <c r="C16" i="5"/>
  <c r="C20" i="5"/>
  <c r="C24" i="5"/>
  <c r="C28" i="5"/>
  <c r="C50" i="5"/>
  <c r="C48" i="2"/>
  <c r="C50" i="3"/>
  <c r="C49" i="4"/>
  <c r="C50" i="1"/>
  <c r="F11" i="5"/>
  <c r="F19" i="5"/>
  <c r="F27" i="5"/>
  <c r="F4" i="5"/>
  <c r="F8" i="5"/>
  <c r="F12" i="5"/>
  <c r="F16" i="5"/>
  <c r="F20" i="5"/>
  <c r="F24" i="5"/>
  <c r="F28" i="5"/>
  <c r="D47" i="2"/>
  <c r="C41" i="3"/>
  <c r="E32" i="3"/>
  <c r="C33" i="3" s="1"/>
  <c r="C50" i="4"/>
  <c r="F6" i="5"/>
  <c r="F10" i="5"/>
  <c r="F14" i="5"/>
  <c r="F18" i="5"/>
  <c r="E33" i="1"/>
  <c r="F34" i="1" s="1"/>
  <c r="F26" i="5"/>
  <c r="F30" i="5"/>
  <c r="C42" i="2"/>
  <c r="C4" i="1"/>
  <c r="C4" i="5" s="1"/>
  <c r="C26" i="5"/>
  <c r="C7" i="5"/>
  <c r="D45" i="5" s="1"/>
  <c r="C11" i="5"/>
  <c r="C15" i="5"/>
  <c r="C19" i="5"/>
  <c r="C23" i="5"/>
  <c r="C27" i="5"/>
  <c r="C32" i="1"/>
  <c r="C46" i="3"/>
  <c r="D43" i="4"/>
  <c r="E32" i="4"/>
  <c r="C33" i="4" s="1"/>
  <c r="D43" i="1"/>
  <c r="C39" i="4"/>
  <c r="C45" i="1"/>
  <c r="C39" i="3"/>
  <c r="F22" i="5"/>
  <c r="C39" i="1"/>
  <c r="D47" i="1"/>
  <c r="C40" i="3"/>
  <c r="C48" i="3"/>
  <c r="D43" i="2"/>
  <c r="E32" i="2"/>
  <c r="C33" i="2" s="1"/>
  <c r="C46" i="1"/>
  <c r="C46" i="2"/>
  <c r="C40" i="1"/>
  <c r="C40" i="2"/>
  <c r="C40" i="4"/>
  <c r="C49" i="1"/>
  <c r="C43" i="5" l="1"/>
  <c r="C38" i="5"/>
  <c r="C37" i="5"/>
  <c r="C39" i="5"/>
  <c r="C47" i="5"/>
  <c r="C48" i="1"/>
  <c r="C40" i="5"/>
  <c r="C44" i="5"/>
  <c r="C46" i="5"/>
  <c r="E32" i="5"/>
  <c r="E34" i="5" s="1"/>
  <c r="D41" i="5"/>
</calcChain>
</file>

<file path=xl/sharedStrings.xml><?xml version="1.0" encoding="utf-8"?>
<sst xmlns="http://schemas.openxmlformats.org/spreadsheetml/2006/main" count="413" uniqueCount="94">
  <si>
    <t>تحليل مؤشرات مجموع نشاط صناعة المنتجات الغذائية المصنعة والمشروبات والتبغ لسنة 2016</t>
  </si>
  <si>
    <t>الف دينار</t>
  </si>
  <si>
    <t>التسلسل</t>
  </si>
  <si>
    <t>المفــــــــــردات</t>
  </si>
  <si>
    <t>المبلــــغ</t>
  </si>
  <si>
    <t>المفــــــــــــردات</t>
  </si>
  <si>
    <t>المبلـــغ</t>
  </si>
  <si>
    <t>رأس المال المدفوع</t>
  </si>
  <si>
    <t>إجمالي الموجودات الثابتة للسنة السابقة</t>
  </si>
  <si>
    <t>الأرباح المحتجزة</t>
  </si>
  <si>
    <t>الإضافات السنوية للموجودات الثابتة (1000+1010-2100)</t>
  </si>
  <si>
    <t>إحتياطي أرتفاع أسعار الموجودات الثابتة</t>
  </si>
  <si>
    <t>مخزون أول المدة</t>
  </si>
  <si>
    <t>حق الملكية (100+200+300)</t>
  </si>
  <si>
    <t>أ. بضاعة تحت الصنع وتامة الصنع</t>
  </si>
  <si>
    <t>تخصيصات طويلة الأجل</t>
  </si>
  <si>
    <t>ب. غيرها</t>
  </si>
  <si>
    <t>قروض طويلة الأجل</t>
  </si>
  <si>
    <t>إيرادات النشاط الرئيسي</t>
  </si>
  <si>
    <t>رأس المال المتاح (400+500+600)</t>
  </si>
  <si>
    <t>إيرادات النشاط التجاري</t>
  </si>
  <si>
    <t>المطلوبات المتداولة</t>
  </si>
  <si>
    <t>الإيرادات الأخرى</t>
  </si>
  <si>
    <t>مجموع جانب المطلوبات (700+800)</t>
  </si>
  <si>
    <t>الإنتاج الكلي بسعر المنتج (2400+2500+2600)</t>
  </si>
  <si>
    <t>إجمالي الموجودات الثابتة</t>
  </si>
  <si>
    <t>الأستخدامات الوسيطة</t>
  </si>
  <si>
    <t>إنشاءات تحت التنفيذ</t>
  </si>
  <si>
    <t>القيمة المضافة الإجمالية بسعر المنتج (2700-2800)</t>
  </si>
  <si>
    <t>الإندثارات المتراكمة</t>
  </si>
  <si>
    <t xml:space="preserve">الضرائب غير المباشرة </t>
  </si>
  <si>
    <t>صافي الموجودات الثابتة(1000+1010-1100)</t>
  </si>
  <si>
    <t>الإعانات</t>
  </si>
  <si>
    <t>مخزون أخر المدة</t>
  </si>
  <si>
    <t>القيمةالمضافة الإجمالية بالكلفة (2900-3000+3100)</t>
  </si>
  <si>
    <t>أ. مستلزمات سلعية</t>
  </si>
  <si>
    <t>الإندثارات السنوية</t>
  </si>
  <si>
    <t>ب. بضاعة تحت الصنع</t>
  </si>
  <si>
    <t>صافي القيمة المضافة بالكلفة(3200-3300)</t>
  </si>
  <si>
    <t>ج. بضاعة تامة الصنع</t>
  </si>
  <si>
    <t>صافي التحويلات الجارية</t>
  </si>
  <si>
    <t xml:space="preserve">د. بضاعة مشتراة بغرض البيع </t>
  </si>
  <si>
    <t>دخل عوامل الإنتاج(3400+3500)</t>
  </si>
  <si>
    <t>ه. مواد أخرى</t>
  </si>
  <si>
    <t>أ. صافي الربح أو الخسارة</t>
  </si>
  <si>
    <t>و. بضاعة بطريق الشحن</t>
  </si>
  <si>
    <t>الموجودات المتداولة الأخرى</t>
  </si>
  <si>
    <t xml:space="preserve">حصة الخزينة </t>
  </si>
  <si>
    <t>الموجودات السائلة</t>
  </si>
  <si>
    <t>حصة العاملين</t>
  </si>
  <si>
    <t>رأس المال العامل (1300+1400+1500)</t>
  </si>
  <si>
    <t>ب. الرواتب والأجور</t>
  </si>
  <si>
    <t>صافي رأس المال العامل (1600-800)</t>
  </si>
  <si>
    <t>ج. صافي الفوائد المدفوعة</t>
  </si>
  <si>
    <t>الموجودات الأخرى</t>
  </si>
  <si>
    <t>د. إيجارات الأراضي المدفوعة</t>
  </si>
  <si>
    <t>رأس المال المستخدم 700=(1200+1700+1800)</t>
  </si>
  <si>
    <t>تعويضات المشتغلين(3623+3630)</t>
  </si>
  <si>
    <t>مجموع جانب الموجودات 900=(1200+1600+1800)</t>
  </si>
  <si>
    <t>فائض العمليات(3400-3700)</t>
  </si>
  <si>
    <t>الجهاز المركزي للإحصاء وتكنولوجيا المعلومات(الحسابات القومية)</t>
  </si>
  <si>
    <t>القطاع: صناعة تحويلية عام</t>
  </si>
  <si>
    <t>النشاط: صناعة المنتجات الغذائية والمشروبات والتبغ</t>
  </si>
  <si>
    <t>المنشأة: الشركة العامة للمحاصيل الصناعية</t>
  </si>
  <si>
    <t>المؤشرات المالية والأقتصادية</t>
  </si>
  <si>
    <t>المؤشـــــــــــــــــــــــــــــــــــــــــــــــــــــــــــــــــــــــــــــــــــــــرات</t>
  </si>
  <si>
    <t>القيمـــــــــــــــــــة</t>
  </si>
  <si>
    <t>النسبــــــة</t>
  </si>
  <si>
    <t>مؤشرأنتاجية الدينار من الأجور</t>
  </si>
  <si>
    <t>أنتاجية رأس المال الثابت</t>
  </si>
  <si>
    <t>نسبة التداول</t>
  </si>
  <si>
    <t>نسبة السيولة السريعة</t>
  </si>
  <si>
    <t>نسبة عائد الأستثمار</t>
  </si>
  <si>
    <t>نسبة الأقتراض إلى مجموع الموجودات</t>
  </si>
  <si>
    <t>معامل رأس المال</t>
  </si>
  <si>
    <t>مساهمة الربح في تكوين القيمة المضافة</t>
  </si>
  <si>
    <t>مساهمة التمويل الذاتي في الأستثمارات الحالية والمستقبلية</t>
  </si>
  <si>
    <t>معدل نصيب رأس المال من العائد المتحقق</t>
  </si>
  <si>
    <t>إنتاجية المواد الأولية</t>
  </si>
  <si>
    <t>معدل دوران المخزون</t>
  </si>
  <si>
    <t>المستلزمات السلعية</t>
  </si>
  <si>
    <t xml:space="preserve"> تحليل مؤشرات مجموع نشاط صناعة الورق والمنتجات الورقية والطباعة والنشر لسنة 2016           </t>
  </si>
  <si>
    <t>المبلـــــغ</t>
  </si>
  <si>
    <t>القطاع: صناعة تحويلية العام</t>
  </si>
  <si>
    <t xml:space="preserve">النشاط: صناعة الورق والمنتجات الورقية والطباعة والنشر </t>
  </si>
  <si>
    <t>المنشأة: دار الشؤون الثقافية</t>
  </si>
  <si>
    <t xml:space="preserve"> تحليل مؤشرات مجموع نشاط الصناعات الكيمياوية ومنتوجاتها لسنة 2016</t>
  </si>
  <si>
    <t>القيمة المضافة الإجمالية بالكلفة (2900-3000+3100)</t>
  </si>
  <si>
    <t xml:space="preserve"> تحليل مؤشرات مجموع نشاط صناعة المنتجات المعدنية المصنعة والمكائن والمعدات لسنة 2016</t>
  </si>
  <si>
    <t>الجهاز المركزي للإحصاء وتكنولوجيا المعلومات (الحسابات القومية)</t>
  </si>
  <si>
    <t xml:space="preserve">النشاط: صناعة المنتجات المعدنية المصنعة والمكائن والمعدات </t>
  </si>
  <si>
    <t>السنة: 2003</t>
  </si>
  <si>
    <t xml:space="preserve"> تحليل مؤشرات مجموع قطاع الصناعة التحويلية العام لسنة 2016</t>
  </si>
  <si>
    <t>القطاع : الصناعة التحويلية العام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</si>
</sst>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178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Simplified Arabic"/>
      <family val="1"/>
    </font>
    <font>
      <sz val="10"/>
      <name val="Simplified Arabic"/>
      <family val="1"/>
    </font>
    <font>
      <b/>
      <sz val="12"/>
      <name val="Simplified Arabic"/>
      <family val="1"/>
    </font>
    <font>
      <b/>
      <sz val="10"/>
      <name val="Simplified Arabic"/>
      <family val="1"/>
    </font>
    <font>
      <sz val="14"/>
      <name val="Simplified Arabic"/>
      <family val="1"/>
    </font>
    <font>
      <sz val="11"/>
      <name val="Simplified Arabic"/>
      <family val="1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 indent="2"/>
    </xf>
    <xf numFmtId="0" fontId="3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 indent="1"/>
    </xf>
    <xf numFmtId="3" fontId="4" fillId="0" borderId="3" xfId="0" applyNumberFormat="1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indent="1"/>
    </xf>
    <xf numFmtId="3" fontId="4" fillId="0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right" vertical="center"/>
    </xf>
    <xf numFmtId="0" fontId="7" fillId="0" borderId="6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right" vertical="center"/>
    </xf>
    <xf numFmtId="0" fontId="5" fillId="0" borderId="6" xfId="0" applyNumberFormat="1" applyFont="1" applyFill="1" applyBorder="1" applyAlignment="1">
      <alignment vertical="center"/>
    </xf>
    <xf numFmtId="2" fontId="5" fillId="0" borderId="6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1" fillId="2" borderId="6" xfId="0" applyFont="1" applyFill="1" applyBorder="1" applyAlignment="1">
      <alignment vertical="center"/>
    </xf>
    <xf numFmtId="0" fontId="11" fillId="2" borderId="6" xfId="0" applyFont="1" applyFill="1" applyBorder="1" applyAlignment="1">
      <alignment horizontal="right" vertical="center" inden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right" vertical="center" indent="2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 indent="1"/>
    </xf>
    <xf numFmtId="3" fontId="4" fillId="0" borderId="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 indent="1"/>
    </xf>
    <xf numFmtId="0" fontId="4" fillId="0" borderId="2" xfId="0" applyFont="1" applyBorder="1" applyAlignment="1">
      <alignment horizontal="right" vertical="center" indent="1"/>
    </xf>
    <xf numFmtId="0" fontId="4" fillId="0" borderId="10" xfId="0" applyFont="1" applyBorder="1" applyAlignment="1">
      <alignment horizontal="right" vertical="center" indent="1"/>
    </xf>
    <xf numFmtId="3" fontId="6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7" fillId="0" borderId="6" xfId="0" applyNumberFormat="1" applyFont="1" applyBorder="1" applyAlignment="1">
      <alignment horizontal="right" vertical="center"/>
    </xf>
    <xf numFmtId="0" fontId="7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5" fillId="0" borderId="6" xfId="0" applyNumberFormat="1" applyFont="1" applyBorder="1" applyAlignment="1">
      <alignment horizontal="right" vertical="center"/>
    </xf>
    <xf numFmtId="0" fontId="5" fillId="0" borderId="6" xfId="0" applyNumberFormat="1" applyFont="1" applyBorder="1" applyAlignment="1">
      <alignment vertical="center"/>
    </xf>
    <xf numFmtId="2" fontId="5" fillId="0" borderId="6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right" vertical="center" inden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right" vertical="center" indent="2"/>
    </xf>
    <xf numFmtId="0" fontId="3" fillId="0" borderId="3" xfId="0" applyFont="1" applyBorder="1" applyAlignment="1">
      <alignment horizontal="right" vertical="center" indent="2"/>
    </xf>
    <xf numFmtId="3" fontId="3" fillId="0" borderId="3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indent="2"/>
    </xf>
    <xf numFmtId="0" fontId="3" fillId="0" borderId="2" xfId="0" applyFont="1" applyBorder="1" applyAlignment="1">
      <alignment horizontal="right" vertical="center" indent="1"/>
    </xf>
    <xf numFmtId="0" fontId="5" fillId="0" borderId="0" xfId="0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vertical="center"/>
    </xf>
    <xf numFmtId="0" fontId="6" fillId="0" borderId="1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2" borderId="6" xfId="0" applyFont="1" applyFill="1" applyBorder="1" applyAlignment="1">
      <alignment horizontal="right" vertical="center" indent="2"/>
    </xf>
    <xf numFmtId="0" fontId="4" fillId="0" borderId="3" xfId="0" applyFont="1" applyBorder="1" applyAlignment="1">
      <alignment horizontal="right" vertical="center" indent="2"/>
    </xf>
    <xf numFmtId="0" fontId="4" fillId="0" borderId="2" xfId="0" applyFont="1" applyBorder="1" applyAlignment="1">
      <alignment horizontal="right" vertical="center" indent="2"/>
    </xf>
    <xf numFmtId="1" fontId="6" fillId="0" borderId="0" xfId="0" applyNumberFormat="1" applyFont="1" applyAlignment="1">
      <alignment vertical="center"/>
    </xf>
    <xf numFmtId="0" fontId="6" fillId="0" borderId="12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13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" fontId="14" fillId="0" borderId="0" xfId="0" applyNumberFormat="1" applyFont="1" applyAlignment="1">
      <alignment vertical="center"/>
    </xf>
    <xf numFmtId="0" fontId="2" fillId="0" borderId="6" xfId="0" applyNumberFormat="1" applyFont="1" applyBorder="1" applyAlignment="1">
      <alignment horizontal="right" vertical="center"/>
    </xf>
    <xf numFmtId="0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NumberFormat="1" applyFont="1" applyBorder="1" applyAlignment="1">
      <alignment horizontal="right" vertical="center"/>
    </xf>
    <xf numFmtId="0" fontId="3" fillId="0" borderId="6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4" fillId="0" borderId="6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&#1575;&#1604;&#1589;&#1606;&#1575;&#1593;&#1577;%20&#1575;&#1604;&#1578;&#1581;&#1608;&#1610;&#1604;&#1610;&#1577;%202016&#1575;&#1587;&#1605;&#1575;&#1569;/&#1589;&#1606;&#1575;&#1593;&#1577;%20&#1578;&#1581;&#1608;&#1610;&#1604;&#1610;&#1577;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صناعة السكر"/>
      <sheetName val="ورقة1 (1)"/>
      <sheetName val="ورقة9"/>
      <sheetName val="البان"/>
      <sheetName val="ورقة 2"/>
      <sheetName val="شركة ما بين النهرين"/>
      <sheetName val="ورقة2"/>
      <sheetName val="نشاط1"/>
      <sheetName val="ورقة النشاط"/>
      <sheetName val="الصناعات الجلدية"/>
      <sheetName val="النسيجية الحلة"/>
      <sheetName val="ورقة3"/>
      <sheetName val="صناعة النسيجية واسط"/>
      <sheetName val="ورقة 4"/>
      <sheetName val="سجاد اليدوي"/>
      <sheetName val="ورقة 5"/>
      <sheetName val="الجلدية"/>
      <sheetName val="ورقة6"/>
      <sheetName val="الصوفية"/>
      <sheetName val="ورقة ص7"/>
      <sheetName val="نشاط2"/>
      <sheetName val="ورقةنشاط"/>
      <sheetName val="دار الثقافة"/>
      <sheetName val="ورقة ا8"/>
      <sheetName val="الورقية"/>
      <sheetName val="ورقية الورقة"/>
      <sheetName val="نشاط3"/>
      <sheetName val="ورقة نشاط"/>
      <sheetName val="شركة تعبية الغاز"/>
      <sheetName val="Sheet5"/>
      <sheetName val="ورقة21"/>
      <sheetName val="غاز الشمال"/>
      <sheetName val="ورقة غاز الشمال"/>
      <sheetName val="مصافي الجنوب"/>
      <sheetName val="ورقة61"/>
      <sheetName val="مصافي الوسط"/>
      <sheetName val="مصافي ورقة"/>
      <sheetName val="نفط الشمال"/>
      <sheetName val="ورقة14"/>
      <sheetName val="مصافي الشمال"/>
      <sheetName val="ورقة19"/>
      <sheetName val="غاز الجنوب"/>
      <sheetName val="ورقة16"/>
      <sheetName val="الفرات"/>
      <sheetName val="ورقة44"/>
      <sheetName val="مطاطية"/>
      <sheetName val="ورقة54"/>
      <sheetName val="اطارات النجف"/>
      <sheetName val="ورقة39"/>
      <sheetName val="الصواري"/>
      <sheetName val="ورقة26"/>
      <sheetName val="أدوية "/>
      <sheetName val="ورقة 25"/>
      <sheetName val="البتروكيمياوية"/>
      <sheetName val="ورقة42"/>
      <sheetName val="الاسمدة الجنوبية"/>
      <sheetName val="ورقة17"/>
      <sheetName val="نشاط 4"/>
      <sheetName val="ورقةن"/>
      <sheetName val="السمنت الجنوبية "/>
      <sheetName val="ورقة5"/>
      <sheetName val="صناعة التعدين"/>
      <sheetName val="ورقة "/>
      <sheetName val="نصر"/>
      <sheetName val="ورقة38"/>
      <sheetName val="الحديد والصلب"/>
      <sheetName val="ورقة الحديد"/>
      <sheetName val="شركة حمورابي"/>
      <sheetName val="ورقة حمورابي"/>
      <sheetName val="الفولاذية"/>
      <sheetName val="ورقة34"/>
      <sheetName val="سيارات"/>
      <sheetName val="ورقة15"/>
      <sheetName val="اور"/>
      <sheetName val="ورقة اور"/>
      <sheetName val="ديالى"/>
      <sheetName val="ورقة ديالى"/>
      <sheetName val="ميكانيكية الاسكندرية (2)"/>
      <sheetName val="ورقة50"/>
      <sheetName val="شركة الفارس"/>
      <sheetName val="ورقة62"/>
      <sheetName val="شركة التحدي"/>
      <sheetName val="ورقة18"/>
      <sheetName val="ابن ماجد"/>
      <sheetName val="ورقة ماجد"/>
      <sheetName val="المعدات الهندسية"/>
      <sheetName val="ورقة22"/>
      <sheetName val="نشاط6"/>
      <sheetName val="ورقة4"/>
      <sheetName val="قطاع"/>
      <sheetName val="ورقة53"/>
      <sheetName val="تقرير التوافق"/>
      <sheetName val="ورقة1"/>
      <sheetName val="ورقة7"/>
      <sheetName val="ورقة  1"/>
      <sheetName val="ورقة 11"/>
      <sheetName val="ورقة12"/>
      <sheetName val="ورقة20"/>
      <sheetName val="ورقة13"/>
      <sheetName val="ورقة8"/>
      <sheetName val="ورقة24"/>
    </sheetNames>
    <sheetDataSet>
      <sheetData sheetId="0">
        <row r="103">
          <cell r="C103">
            <v>333217</v>
          </cell>
        </row>
        <row r="117">
          <cell r="F117">
            <v>284388</v>
          </cell>
        </row>
      </sheetData>
      <sheetData sheetId="1"/>
      <sheetData sheetId="2"/>
      <sheetData sheetId="3">
        <row r="5">
          <cell r="F5">
            <v>19771675</v>
          </cell>
        </row>
        <row r="6">
          <cell r="C6">
            <v>16120027</v>
          </cell>
          <cell r="F6">
            <v>-17511648</v>
          </cell>
        </row>
        <row r="7">
          <cell r="C7">
            <v>0</v>
          </cell>
          <cell r="F7">
            <v>220227</v>
          </cell>
        </row>
        <row r="8">
          <cell r="C8">
            <v>16125726</v>
          </cell>
          <cell r="F8">
            <v>220227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1155913</v>
          </cell>
        </row>
        <row r="11">
          <cell r="C11">
            <v>16125726</v>
          </cell>
          <cell r="F11">
            <v>0</v>
          </cell>
        </row>
        <row r="12">
          <cell r="C12">
            <v>327189</v>
          </cell>
          <cell r="F12">
            <v>0</v>
          </cell>
        </row>
        <row r="13">
          <cell r="C13">
            <v>16452915</v>
          </cell>
          <cell r="F13">
            <v>1155913</v>
          </cell>
        </row>
        <row r="14">
          <cell r="C14">
            <v>2260027</v>
          </cell>
          <cell r="F14">
            <v>371270</v>
          </cell>
        </row>
        <row r="15">
          <cell r="C15">
            <v>0</v>
          </cell>
          <cell r="F15">
            <v>784643</v>
          </cell>
        </row>
        <row r="16">
          <cell r="C16">
            <v>336715</v>
          </cell>
          <cell r="F16">
            <v>0</v>
          </cell>
        </row>
        <row r="17">
          <cell r="C17">
            <v>1923312</v>
          </cell>
          <cell r="F17">
            <v>0</v>
          </cell>
        </row>
        <row r="18">
          <cell r="C18">
            <v>266392</v>
          </cell>
          <cell r="F18">
            <v>784643</v>
          </cell>
        </row>
        <row r="19">
          <cell r="C19">
            <v>0</v>
          </cell>
          <cell r="F19">
            <v>78953</v>
          </cell>
        </row>
        <row r="20">
          <cell r="C20">
            <v>266392</v>
          </cell>
          <cell r="F20">
            <v>705690</v>
          </cell>
        </row>
        <row r="21">
          <cell r="C21">
            <v>0</v>
          </cell>
          <cell r="F21">
            <v>183033</v>
          </cell>
        </row>
        <row r="22">
          <cell r="C22">
            <v>0</v>
          </cell>
          <cell r="F22">
            <v>888723</v>
          </cell>
        </row>
        <row r="23">
          <cell r="C23">
            <v>0</v>
          </cell>
          <cell r="F23">
            <v>1007320</v>
          </cell>
        </row>
        <row r="24">
          <cell r="C24">
            <v>0</v>
          </cell>
          <cell r="F24">
            <v>1007320</v>
          </cell>
        </row>
        <row r="25">
          <cell r="C25">
            <v>9255814</v>
          </cell>
          <cell r="F25">
            <v>0</v>
          </cell>
        </row>
        <row r="26">
          <cell r="C26">
            <v>2079227</v>
          </cell>
          <cell r="F26">
            <v>0</v>
          </cell>
        </row>
        <row r="27">
          <cell r="C27">
            <v>11601433</v>
          </cell>
          <cell r="F27">
            <v>269127</v>
          </cell>
        </row>
        <row r="28">
          <cell r="C28">
            <v>11274244</v>
          </cell>
          <cell r="F28">
            <v>14060</v>
          </cell>
        </row>
        <row r="29">
          <cell r="C29">
            <v>2928170</v>
          </cell>
          <cell r="F29">
            <v>-401784</v>
          </cell>
        </row>
        <row r="30">
          <cell r="C30">
            <v>16125726</v>
          </cell>
          <cell r="F30">
            <v>269127</v>
          </cell>
        </row>
        <row r="31">
          <cell r="C31">
            <v>16452915</v>
          </cell>
          <cell r="F31">
            <v>436563</v>
          </cell>
        </row>
        <row r="103">
          <cell r="C103">
            <v>168546</v>
          </cell>
        </row>
        <row r="117">
          <cell r="F117">
            <v>401784</v>
          </cell>
        </row>
      </sheetData>
      <sheetData sheetId="4"/>
      <sheetData sheetId="5">
        <row r="5">
          <cell r="F5">
            <v>32638154</v>
          </cell>
        </row>
        <row r="6">
          <cell r="C6">
            <v>84177288</v>
          </cell>
          <cell r="F6">
            <v>28875265</v>
          </cell>
        </row>
        <row r="7">
          <cell r="C7">
            <v>0</v>
          </cell>
          <cell r="F7">
            <v>22051845</v>
          </cell>
        </row>
        <row r="8">
          <cell r="C8">
            <v>86177288</v>
          </cell>
          <cell r="F8">
            <v>12719116</v>
          </cell>
        </row>
        <row r="9">
          <cell r="C9">
            <v>27437532</v>
          </cell>
          <cell r="F9">
            <v>9332729</v>
          </cell>
        </row>
        <row r="10">
          <cell r="C10">
            <v>45000000</v>
          </cell>
          <cell r="F10">
            <v>35583657</v>
          </cell>
        </row>
        <row r="11">
          <cell r="C11">
            <v>158614820</v>
          </cell>
          <cell r="F11">
            <v>375519</v>
          </cell>
        </row>
        <row r="12">
          <cell r="C12">
            <v>294627516</v>
          </cell>
          <cell r="F12">
            <v>8057907</v>
          </cell>
        </row>
        <row r="13">
          <cell r="C13">
            <v>453242336</v>
          </cell>
          <cell r="F13">
            <v>44017083</v>
          </cell>
        </row>
        <row r="14">
          <cell r="C14">
            <v>57727306</v>
          </cell>
          <cell r="F14">
            <v>72246771</v>
          </cell>
        </row>
        <row r="15">
          <cell r="C15">
            <v>3786113</v>
          </cell>
          <cell r="F15">
            <v>-28229688</v>
          </cell>
        </row>
        <row r="16">
          <cell r="C16">
            <v>2626015</v>
          </cell>
          <cell r="F16">
            <v>0</v>
          </cell>
        </row>
        <row r="17">
          <cell r="C17">
            <v>58887404</v>
          </cell>
          <cell r="F17">
            <v>59879291</v>
          </cell>
        </row>
        <row r="18">
          <cell r="C18">
            <v>32168823</v>
          </cell>
          <cell r="F18">
            <v>31649603</v>
          </cell>
        </row>
        <row r="19">
          <cell r="C19">
            <v>9001339</v>
          </cell>
          <cell r="F19">
            <v>2999682</v>
          </cell>
        </row>
        <row r="20">
          <cell r="C20">
            <v>0</v>
          </cell>
          <cell r="F20">
            <v>28649921</v>
          </cell>
        </row>
        <row r="21">
          <cell r="C21">
            <v>23167484</v>
          </cell>
          <cell r="F21">
            <v>7981149</v>
          </cell>
        </row>
        <row r="22">
          <cell r="C22">
            <v>0</v>
          </cell>
          <cell r="F22">
            <v>36631070</v>
          </cell>
        </row>
        <row r="23">
          <cell r="C23">
            <v>0</v>
          </cell>
          <cell r="F23">
            <v>29211085</v>
          </cell>
        </row>
        <row r="24">
          <cell r="C24">
            <v>0</v>
          </cell>
          <cell r="F24">
            <v>29211085</v>
          </cell>
        </row>
        <row r="25">
          <cell r="C25">
            <v>124045090</v>
          </cell>
          <cell r="F25">
            <v>0</v>
          </cell>
        </row>
        <row r="26">
          <cell r="C26">
            <v>238141019</v>
          </cell>
          <cell r="F26">
            <v>0</v>
          </cell>
        </row>
        <row r="27">
          <cell r="C27">
            <v>394354932</v>
          </cell>
          <cell r="F27">
            <v>13395597</v>
          </cell>
        </row>
        <row r="28">
          <cell r="C28">
            <v>99727416</v>
          </cell>
          <cell r="F28">
            <v>0</v>
          </cell>
        </row>
        <row r="29">
          <cell r="C29">
            <v>0</v>
          </cell>
          <cell r="F29">
            <v>-5975612</v>
          </cell>
        </row>
        <row r="30">
          <cell r="C30">
            <v>158614820</v>
          </cell>
          <cell r="F30">
            <v>13395597</v>
          </cell>
        </row>
        <row r="31">
          <cell r="C31">
            <v>453242336</v>
          </cell>
          <cell r="F31">
            <v>15254324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3">
          <cell r="C53">
            <v>19337382</v>
          </cell>
        </row>
      </sheetData>
      <sheetData sheetId="21"/>
      <sheetData sheetId="22">
        <row r="5">
          <cell r="C5">
            <v>15000</v>
          </cell>
          <cell r="F5">
            <v>4913520</v>
          </cell>
        </row>
        <row r="6">
          <cell r="C6">
            <v>4075974</v>
          </cell>
          <cell r="F6">
            <v>2449397</v>
          </cell>
        </row>
        <row r="7">
          <cell r="C7">
            <v>0</v>
          </cell>
          <cell r="F7">
            <v>1551460</v>
          </cell>
        </row>
        <row r="8">
          <cell r="C8">
            <v>4090974</v>
          </cell>
          <cell r="F8">
            <v>796134</v>
          </cell>
        </row>
        <row r="9">
          <cell r="C9">
            <v>30000</v>
          </cell>
          <cell r="F9">
            <v>755326</v>
          </cell>
        </row>
        <row r="10">
          <cell r="C10">
            <v>0</v>
          </cell>
          <cell r="F10">
            <v>212557</v>
          </cell>
        </row>
        <row r="11">
          <cell r="C11">
            <v>4120974</v>
          </cell>
          <cell r="F11">
            <v>663</v>
          </cell>
        </row>
        <row r="12">
          <cell r="C12">
            <v>2959869</v>
          </cell>
          <cell r="F12">
            <v>8177</v>
          </cell>
        </row>
        <row r="13">
          <cell r="C13">
            <v>7080843</v>
          </cell>
          <cell r="F13">
            <v>221397</v>
          </cell>
        </row>
        <row r="14">
          <cell r="C14">
            <v>7362917</v>
          </cell>
          <cell r="F14">
            <v>524373</v>
          </cell>
        </row>
        <row r="15">
          <cell r="C15">
            <v>0</v>
          </cell>
          <cell r="F15">
            <v>-302976</v>
          </cell>
        </row>
        <row r="16">
          <cell r="C16">
            <v>2975383</v>
          </cell>
          <cell r="F16">
            <v>0</v>
          </cell>
        </row>
        <row r="17">
          <cell r="C17">
            <v>4387534</v>
          </cell>
          <cell r="F17">
            <v>2520053</v>
          </cell>
        </row>
        <row r="18">
          <cell r="C18">
            <v>1568378</v>
          </cell>
          <cell r="F18">
            <v>2217077</v>
          </cell>
        </row>
        <row r="19">
          <cell r="C19">
            <v>705074</v>
          </cell>
          <cell r="F19">
            <v>626383</v>
          </cell>
        </row>
        <row r="20">
          <cell r="C20">
            <v>5486</v>
          </cell>
          <cell r="F20">
            <v>1590694</v>
          </cell>
        </row>
        <row r="21">
          <cell r="C21">
            <v>796362</v>
          </cell>
          <cell r="F21">
            <v>-22414</v>
          </cell>
        </row>
        <row r="22">
          <cell r="C22">
            <v>61456</v>
          </cell>
          <cell r="F22">
            <v>1568280</v>
          </cell>
        </row>
        <row r="23">
          <cell r="C23">
            <v>0</v>
          </cell>
          <cell r="F23">
            <v>-971153</v>
          </cell>
        </row>
        <row r="24">
          <cell r="C24">
            <v>0</v>
          </cell>
          <cell r="F24">
            <v>-971153</v>
          </cell>
        </row>
        <row r="25">
          <cell r="C25">
            <v>714728</v>
          </cell>
          <cell r="F25">
            <v>0</v>
          </cell>
        </row>
        <row r="26">
          <cell r="C26">
            <v>393403</v>
          </cell>
          <cell r="F26">
            <v>0</v>
          </cell>
        </row>
        <row r="27">
          <cell r="C27">
            <v>2676509</v>
          </cell>
          <cell r="F27">
            <v>2539433</v>
          </cell>
        </row>
        <row r="28">
          <cell r="C28">
            <v>-283360</v>
          </cell>
          <cell r="F28">
            <v>0</v>
          </cell>
        </row>
        <row r="29">
          <cell r="C29">
            <v>16800</v>
          </cell>
          <cell r="F29">
            <v>0</v>
          </cell>
        </row>
        <row r="30">
          <cell r="C30">
            <v>4120974</v>
          </cell>
          <cell r="F30">
            <v>2539433</v>
          </cell>
        </row>
        <row r="31">
          <cell r="C31">
            <v>7080843</v>
          </cell>
          <cell r="F31">
            <v>-948739</v>
          </cell>
        </row>
        <row r="103">
          <cell r="C103">
            <v>389413</v>
          </cell>
        </row>
      </sheetData>
      <sheetData sheetId="23"/>
      <sheetData sheetId="24">
        <row r="103">
          <cell r="C103">
            <v>72902</v>
          </cell>
        </row>
      </sheetData>
      <sheetData sheetId="25"/>
      <sheetData sheetId="26"/>
      <sheetData sheetId="27"/>
      <sheetData sheetId="28">
        <row r="5">
          <cell r="C5">
            <v>1035635</v>
          </cell>
          <cell r="F5">
            <v>150756983</v>
          </cell>
        </row>
        <row r="6">
          <cell r="C6">
            <v>410979401</v>
          </cell>
          <cell r="F6">
            <v>347100758</v>
          </cell>
        </row>
        <row r="7">
          <cell r="C7">
            <v>0</v>
          </cell>
          <cell r="F7">
            <v>44291956</v>
          </cell>
        </row>
        <row r="8">
          <cell r="C8">
            <v>412015036</v>
          </cell>
          <cell r="F8">
            <v>853038</v>
          </cell>
        </row>
        <row r="9">
          <cell r="C9">
            <v>792548</v>
          </cell>
          <cell r="F9">
            <v>43438918</v>
          </cell>
        </row>
        <row r="10">
          <cell r="C10">
            <v>0</v>
          </cell>
          <cell r="F10">
            <v>-210698</v>
          </cell>
        </row>
        <row r="11">
          <cell r="C11">
            <v>412807584</v>
          </cell>
          <cell r="F11">
            <v>278751244</v>
          </cell>
        </row>
        <row r="12">
          <cell r="C12">
            <v>188888369</v>
          </cell>
          <cell r="F12">
            <v>20295754</v>
          </cell>
        </row>
        <row r="13">
          <cell r="C13">
            <v>601695953</v>
          </cell>
          <cell r="F13">
            <v>298836300</v>
          </cell>
        </row>
        <row r="14">
          <cell r="C14">
            <v>172514725</v>
          </cell>
          <cell r="F14">
            <v>81414603</v>
          </cell>
        </row>
        <row r="15">
          <cell r="C15">
            <v>23829050</v>
          </cell>
          <cell r="F15">
            <v>217421697</v>
          </cell>
        </row>
        <row r="16">
          <cell r="C16">
            <v>16003871</v>
          </cell>
          <cell r="F16">
            <v>0</v>
          </cell>
        </row>
        <row r="17">
          <cell r="C17">
            <v>180339904</v>
          </cell>
          <cell r="F17">
            <v>0</v>
          </cell>
        </row>
        <row r="18">
          <cell r="C18">
            <v>107792907</v>
          </cell>
          <cell r="F18">
            <v>217421697</v>
          </cell>
        </row>
        <row r="19">
          <cell r="C19">
            <v>105544907</v>
          </cell>
          <cell r="F19">
            <v>5028403</v>
          </cell>
        </row>
        <row r="20">
          <cell r="C20">
            <v>0</v>
          </cell>
          <cell r="F20">
            <v>212393294</v>
          </cell>
        </row>
        <row r="21">
          <cell r="C21">
            <v>642339</v>
          </cell>
          <cell r="F21">
            <v>-1669705</v>
          </cell>
        </row>
        <row r="22">
          <cell r="C22">
            <v>864759</v>
          </cell>
          <cell r="F22">
            <v>210723589</v>
          </cell>
        </row>
        <row r="23">
          <cell r="C23">
            <v>731096</v>
          </cell>
          <cell r="F23">
            <v>59777766</v>
          </cell>
        </row>
        <row r="24">
          <cell r="C24">
            <v>9806</v>
          </cell>
          <cell r="F24">
            <v>13600749</v>
          </cell>
        </row>
        <row r="25">
          <cell r="C25">
            <v>126220863</v>
          </cell>
          <cell r="F25">
            <v>26630995</v>
          </cell>
        </row>
        <row r="26">
          <cell r="C26">
            <v>187342279</v>
          </cell>
          <cell r="F26">
            <v>19546022</v>
          </cell>
        </row>
        <row r="27">
          <cell r="C27">
            <v>421356049</v>
          </cell>
          <cell r="F27">
            <v>150900673</v>
          </cell>
        </row>
        <row r="28">
          <cell r="C28">
            <v>232467680</v>
          </cell>
          <cell r="F28">
            <v>0</v>
          </cell>
        </row>
        <row r="29">
          <cell r="C29">
            <v>0</v>
          </cell>
          <cell r="F29">
            <v>45150</v>
          </cell>
        </row>
        <row r="30">
          <cell r="C30">
            <v>412807584</v>
          </cell>
          <cell r="F30">
            <v>170446695</v>
          </cell>
        </row>
        <row r="31">
          <cell r="C31">
            <v>601695953</v>
          </cell>
          <cell r="F31">
            <v>41946599</v>
          </cell>
        </row>
        <row r="103">
          <cell r="C103">
            <v>33172016</v>
          </cell>
        </row>
      </sheetData>
      <sheetData sheetId="29"/>
      <sheetData sheetId="30"/>
      <sheetData sheetId="31">
        <row r="5">
          <cell r="C5">
            <v>808160</v>
          </cell>
          <cell r="F5">
            <v>54088657</v>
          </cell>
        </row>
        <row r="6">
          <cell r="C6">
            <v>316000401</v>
          </cell>
          <cell r="F6">
            <v>155481193</v>
          </cell>
        </row>
        <row r="7">
          <cell r="C7">
            <v>0</v>
          </cell>
          <cell r="F7">
            <v>174166650</v>
          </cell>
        </row>
        <row r="8">
          <cell r="C8">
            <v>316808561</v>
          </cell>
          <cell r="F8">
            <v>45867108</v>
          </cell>
        </row>
        <row r="9">
          <cell r="C9">
            <v>0</v>
          </cell>
          <cell r="F9">
            <v>128299542</v>
          </cell>
        </row>
        <row r="10">
          <cell r="C10">
            <v>0</v>
          </cell>
          <cell r="F10">
            <v>134087047</v>
          </cell>
        </row>
        <row r="11">
          <cell r="C11">
            <v>316808561</v>
          </cell>
          <cell r="F11">
            <v>0</v>
          </cell>
        </row>
        <row r="12">
          <cell r="C12">
            <v>286056667</v>
          </cell>
          <cell r="F12">
            <v>745008</v>
          </cell>
        </row>
        <row r="13">
          <cell r="C13">
            <v>602865228</v>
          </cell>
          <cell r="F13">
            <v>134832055</v>
          </cell>
        </row>
        <row r="14">
          <cell r="C14">
            <v>101165796</v>
          </cell>
          <cell r="F14">
            <v>42978626</v>
          </cell>
        </row>
        <row r="15">
          <cell r="C15">
            <v>226740</v>
          </cell>
          <cell r="F15">
            <v>91853429</v>
          </cell>
        </row>
        <row r="16">
          <cell r="C16">
            <v>53371985</v>
          </cell>
          <cell r="F16">
            <v>334535</v>
          </cell>
        </row>
        <row r="17">
          <cell r="C17">
            <v>48020551</v>
          </cell>
          <cell r="F17">
            <v>0</v>
          </cell>
        </row>
        <row r="18">
          <cell r="C18">
            <v>176515520</v>
          </cell>
          <cell r="F18">
            <v>91518894</v>
          </cell>
        </row>
        <row r="19">
          <cell r="C19">
            <v>115806617</v>
          </cell>
          <cell r="F19">
            <v>9741665</v>
          </cell>
        </row>
        <row r="20">
          <cell r="C20">
            <v>0</v>
          </cell>
          <cell r="F20">
            <v>81777229</v>
          </cell>
        </row>
        <row r="21">
          <cell r="C21">
            <v>50461518</v>
          </cell>
          <cell r="F21">
            <v>-1029457</v>
          </cell>
        </row>
        <row r="22">
          <cell r="C22">
            <v>0</v>
          </cell>
          <cell r="F22">
            <v>80747772</v>
          </cell>
        </row>
        <row r="23">
          <cell r="C23">
            <v>1267178</v>
          </cell>
          <cell r="F23">
            <v>9095874</v>
          </cell>
        </row>
        <row r="24">
          <cell r="C24">
            <v>8980207</v>
          </cell>
          <cell r="F24">
            <v>2760142</v>
          </cell>
        </row>
        <row r="25">
          <cell r="C25">
            <v>370238319</v>
          </cell>
          <cell r="F25">
            <v>3506307</v>
          </cell>
        </row>
        <row r="26">
          <cell r="C26">
            <v>8090838</v>
          </cell>
          <cell r="F26">
            <v>2829425</v>
          </cell>
        </row>
        <row r="27">
          <cell r="C27">
            <v>554844677</v>
          </cell>
          <cell r="F27">
            <v>71651898</v>
          </cell>
        </row>
        <row r="28">
          <cell r="C28">
            <v>268788010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316808561</v>
          </cell>
          <cell r="F30">
            <v>74481323</v>
          </cell>
        </row>
        <row r="31">
          <cell r="C31">
            <v>602865228</v>
          </cell>
          <cell r="F31">
            <v>7295906</v>
          </cell>
        </row>
        <row r="103">
          <cell r="C103">
            <v>40231959</v>
          </cell>
        </row>
      </sheetData>
      <sheetData sheetId="32"/>
      <sheetData sheetId="33">
        <row r="5">
          <cell r="C5">
            <v>1805067</v>
          </cell>
          <cell r="F5">
            <v>272653713</v>
          </cell>
        </row>
        <row r="6">
          <cell r="C6">
            <v>771891635</v>
          </cell>
          <cell r="F6">
            <v>685527350</v>
          </cell>
        </row>
        <row r="7">
          <cell r="C7">
            <v>0</v>
          </cell>
          <cell r="F7">
            <v>235749475</v>
          </cell>
        </row>
        <row r="8">
          <cell r="C8">
            <v>773696702</v>
          </cell>
          <cell r="F8">
            <v>15520448</v>
          </cell>
        </row>
        <row r="9">
          <cell r="C9">
            <v>0</v>
          </cell>
          <cell r="F9">
            <v>220229027</v>
          </cell>
        </row>
        <row r="10">
          <cell r="C10">
            <v>0</v>
          </cell>
          <cell r="F10">
            <v>1117770018</v>
          </cell>
        </row>
        <row r="11">
          <cell r="C11">
            <v>773696702</v>
          </cell>
          <cell r="F11">
            <v>0</v>
          </cell>
        </row>
        <row r="12">
          <cell r="C12">
            <v>553352224</v>
          </cell>
          <cell r="F12">
            <v>0</v>
          </cell>
        </row>
        <row r="13">
          <cell r="C13">
            <v>1327048926</v>
          </cell>
          <cell r="F13">
            <v>1117770018</v>
          </cell>
        </row>
        <row r="14">
          <cell r="C14">
            <v>348423804</v>
          </cell>
          <cell r="F14">
            <v>688690130</v>
          </cell>
        </row>
        <row r="15">
          <cell r="C15">
            <v>64449833</v>
          </cell>
          <cell r="F15">
            <v>429079888</v>
          </cell>
        </row>
        <row r="16">
          <cell r="C16">
            <v>144133789</v>
          </cell>
          <cell r="F16">
            <v>0</v>
          </cell>
        </row>
        <row r="17">
          <cell r="C17">
            <v>268739848</v>
          </cell>
          <cell r="F17">
            <v>0</v>
          </cell>
        </row>
        <row r="18">
          <cell r="C18">
            <v>250154000</v>
          </cell>
          <cell r="F18">
            <v>429079888</v>
          </cell>
        </row>
        <row r="19">
          <cell r="C19">
            <v>183914516</v>
          </cell>
          <cell r="F19">
            <v>27131270</v>
          </cell>
        </row>
        <row r="20">
          <cell r="C20">
            <v>6652344</v>
          </cell>
          <cell r="F20">
            <v>401948618</v>
          </cell>
        </row>
        <row r="21">
          <cell r="C21">
            <v>8359595</v>
          </cell>
          <cell r="F21">
            <v>12418316</v>
          </cell>
        </row>
        <row r="22">
          <cell r="C22">
            <v>0</v>
          </cell>
          <cell r="F22">
            <v>414366934</v>
          </cell>
        </row>
        <row r="23">
          <cell r="C23">
            <v>8437869</v>
          </cell>
          <cell r="F23">
            <v>254055840</v>
          </cell>
        </row>
        <row r="24">
          <cell r="C24">
            <v>42789676</v>
          </cell>
          <cell r="F24">
            <v>64729166</v>
          </cell>
        </row>
        <row r="25">
          <cell r="C25">
            <v>667858239</v>
          </cell>
          <cell r="F25">
            <v>113181877</v>
          </cell>
        </row>
        <row r="26">
          <cell r="C26">
            <v>140296839</v>
          </cell>
          <cell r="F26">
            <v>76144797</v>
          </cell>
        </row>
        <row r="27">
          <cell r="C27">
            <v>1058309078</v>
          </cell>
          <cell r="F27">
            <v>160311094</v>
          </cell>
        </row>
        <row r="28">
          <cell r="C28">
            <v>504956854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773696702</v>
          </cell>
          <cell r="F30">
            <v>236455891</v>
          </cell>
        </row>
        <row r="31">
          <cell r="C31">
            <v>1327048926</v>
          </cell>
          <cell r="F31">
            <v>165492727</v>
          </cell>
        </row>
        <row r="103">
          <cell r="C103">
            <v>684868346</v>
          </cell>
        </row>
      </sheetData>
      <sheetData sheetId="34"/>
      <sheetData sheetId="35">
        <row r="103">
          <cell r="C103">
            <v>552459604</v>
          </cell>
        </row>
      </sheetData>
      <sheetData sheetId="36"/>
      <sheetData sheetId="37"/>
      <sheetData sheetId="38"/>
      <sheetData sheetId="39">
        <row r="5">
          <cell r="C5">
            <v>694253</v>
          </cell>
          <cell r="F5">
            <v>0</v>
          </cell>
        </row>
        <row r="6">
          <cell r="C6">
            <v>574075639</v>
          </cell>
          <cell r="F6">
            <v>283109521</v>
          </cell>
        </row>
        <row r="7">
          <cell r="C7">
            <v>0</v>
          </cell>
          <cell r="F7">
            <v>0</v>
          </cell>
        </row>
        <row r="8">
          <cell r="C8">
            <v>574769892</v>
          </cell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90653224</v>
          </cell>
        </row>
        <row r="11">
          <cell r="C11">
            <v>574769892</v>
          </cell>
          <cell r="F11">
            <v>0</v>
          </cell>
        </row>
        <row r="12">
          <cell r="C12">
            <v>493157582</v>
          </cell>
          <cell r="F12">
            <v>2332</v>
          </cell>
        </row>
        <row r="13">
          <cell r="C13">
            <v>1067927474</v>
          </cell>
          <cell r="F13">
            <v>90655556</v>
          </cell>
        </row>
        <row r="14">
          <cell r="C14">
            <v>263533657</v>
          </cell>
          <cell r="F14">
            <v>46754439</v>
          </cell>
        </row>
        <row r="15">
          <cell r="C15">
            <v>19575864</v>
          </cell>
          <cell r="F15">
            <v>43901117</v>
          </cell>
        </row>
        <row r="16">
          <cell r="C16">
            <v>85561131</v>
          </cell>
          <cell r="F16">
            <v>0</v>
          </cell>
        </row>
        <row r="17">
          <cell r="C17">
            <v>197548390</v>
          </cell>
          <cell r="F17">
            <v>0</v>
          </cell>
        </row>
        <row r="18">
          <cell r="C18">
            <v>230897183</v>
          </cell>
          <cell r="F18">
            <v>43901117</v>
          </cell>
        </row>
        <row r="19">
          <cell r="C19">
            <v>516734</v>
          </cell>
          <cell r="F19">
            <v>1530660</v>
          </cell>
        </row>
        <row r="20">
          <cell r="C20">
            <v>0</v>
          </cell>
          <cell r="F20">
            <v>42370457</v>
          </cell>
        </row>
        <row r="21">
          <cell r="C21">
            <v>0</v>
          </cell>
          <cell r="F21">
            <v>-6415893</v>
          </cell>
        </row>
        <row r="22">
          <cell r="C22">
            <v>0</v>
          </cell>
          <cell r="F22">
            <v>35954564</v>
          </cell>
        </row>
        <row r="23">
          <cell r="C23">
            <v>553208</v>
          </cell>
          <cell r="F23">
            <v>-61231343</v>
          </cell>
        </row>
        <row r="24">
          <cell r="C24">
            <v>229827241</v>
          </cell>
          <cell r="F24">
            <v>-61231343</v>
          </cell>
        </row>
        <row r="25">
          <cell r="C25">
            <v>504731149</v>
          </cell>
          <cell r="F25">
            <v>0</v>
          </cell>
        </row>
        <row r="26">
          <cell r="C26">
            <v>134750752</v>
          </cell>
          <cell r="F26">
            <v>0</v>
          </cell>
        </row>
        <row r="27">
          <cell r="C27">
            <v>870379084</v>
          </cell>
          <cell r="F27">
            <v>97185907</v>
          </cell>
        </row>
        <row r="28">
          <cell r="C28">
            <v>377221502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574769892</v>
          </cell>
          <cell r="F30">
            <v>97185907</v>
          </cell>
        </row>
        <row r="31">
          <cell r="C31">
            <v>1067927474</v>
          </cell>
          <cell r="F31">
            <v>-54815450</v>
          </cell>
        </row>
      </sheetData>
      <sheetData sheetId="40"/>
      <sheetData sheetId="41">
        <row r="5">
          <cell r="C5">
            <v>258511</v>
          </cell>
          <cell r="F5">
            <v>0</v>
          </cell>
        </row>
        <row r="6">
          <cell r="C6">
            <v>1322684599</v>
          </cell>
          <cell r="F6">
            <v>42871604</v>
          </cell>
        </row>
        <row r="7">
          <cell r="C7">
            <v>0</v>
          </cell>
          <cell r="F7">
            <v>0</v>
          </cell>
        </row>
        <row r="8">
          <cell r="C8">
            <v>1322943110</v>
          </cell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C10">
            <v>520676000</v>
          </cell>
          <cell r="F10">
            <v>55379944</v>
          </cell>
        </row>
        <row r="11">
          <cell r="C11">
            <v>1843619110</v>
          </cell>
          <cell r="F11">
            <v>-365266814</v>
          </cell>
        </row>
        <row r="12">
          <cell r="C12">
            <v>655026974</v>
          </cell>
          <cell r="F12">
            <v>11484092</v>
          </cell>
        </row>
        <row r="13">
          <cell r="C13">
            <v>2498646084</v>
          </cell>
          <cell r="F13">
            <v>-298402778</v>
          </cell>
        </row>
        <row r="14">
          <cell r="C14">
            <v>41670280</v>
          </cell>
          <cell r="F14">
            <v>19764045</v>
          </cell>
        </row>
        <row r="15">
          <cell r="C15">
            <v>1201324</v>
          </cell>
          <cell r="F15">
            <v>-318166823</v>
          </cell>
        </row>
        <row r="16">
          <cell r="C16">
            <v>18807050</v>
          </cell>
          <cell r="F16">
            <v>1265186</v>
          </cell>
        </row>
        <row r="17">
          <cell r="C17">
            <v>24064554</v>
          </cell>
          <cell r="F17">
            <v>365673778</v>
          </cell>
        </row>
        <row r="18">
          <cell r="C18">
            <v>28281193</v>
          </cell>
          <cell r="F18">
            <v>46241769</v>
          </cell>
        </row>
        <row r="19">
          <cell r="C19">
            <v>12409336</v>
          </cell>
          <cell r="F19">
            <v>4144526</v>
          </cell>
        </row>
        <row r="20">
          <cell r="C20">
            <v>0</v>
          </cell>
          <cell r="F20">
            <v>42097243</v>
          </cell>
        </row>
        <row r="21">
          <cell r="C21">
            <v>0</v>
          </cell>
          <cell r="F21">
            <v>-5402146</v>
          </cell>
        </row>
        <row r="22">
          <cell r="C22">
            <v>15346879</v>
          </cell>
          <cell r="F22">
            <v>36695097</v>
          </cell>
        </row>
        <row r="23">
          <cell r="C23">
            <v>0</v>
          </cell>
          <cell r="F23">
            <v>32964348</v>
          </cell>
        </row>
        <row r="24">
          <cell r="C24">
            <v>524978</v>
          </cell>
          <cell r="F24">
            <v>21394766</v>
          </cell>
        </row>
        <row r="25">
          <cell r="C25">
            <v>1173650932</v>
          </cell>
          <cell r="F25">
            <v>11141495</v>
          </cell>
        </row>
        <row r="26">
          <cell r="C26">
            <v>67305900</v>
          </cell>
          <cell r="F26">
            <v>428087</v>
          </cell>
        </row>
        <row r="27">
          <cell r="C27">
            <v>1269238025</v>
          </cell>
          <cell r="F27">
            <v>16171158</v>
          </cell>
        </row>
        <row r="28">
          <cell r="C28">
            <v>614211051</v>
          </cell>
          <cell r="F28">
            <v>0</v>
          </cell>
        </row>
        <row r="29">
          <cell r="C29">
            <v>1205343505</v>
          </cell>
          <cell r="F29">
            <v>-12440409</v>
          </cell>
        </row>
        <row r="30">
          <cell r="C30">
            <v>1843619110</v>
          </cell>
          <cell r="F30">
            <v>16599245</v>
          </cell>
        </row>
        <row r="31">
          <cell r="C31">
            <v>2498646084</v>
          </cell>
          <cell r="F31">
            <v>25497998</v>
          </cell>
        </row>
      </sheetData>
      <sheetData sheetId="42"/>
      <sheetData sheetId="43">
        <row r="103">
          <cell r="C103">
            <v>1824797</v>
          </cell>
        </row>
      </sheetData>
      <sheetData sheetId="44"/>
      <sheetData sheetId="45">
        <row r="103">
          <cell r="C103">
            <v>2617095</v>
          </cell>
        </row>
      </sheetData>
      <sheetData sheetId="46"/>
      <sheetData sheetId="47">
        <row r="5">
          <cell r="C5">
            <v>6860864</v>
          </cell>
          <cell r="F5">
            <v>11870495</v>
          </cell>
        </row>
        <row r="6">
          <cell r="C6">
            <v>-243072481</v>
          </cell>
          <cell r="F6">
            <v>14850506</v>
          </cell>
        </row>
        <row r="7">
          <cell r="C7">
            <v>0</v>
          </cell>
          <cell r="F7">
            <v>6130906</v>
          </cell>
        </row>
        <row r="8">
          <cell r="C8">
            <v>-236211617</v>
          </cell>
          <cell r="F8">
            <v>696399</v>
          </cell>
        </row>
        <row r="9">
          <cell r="C9">
            <v>625000</v>
          </cell>
          <cell r="F9">
            <v>5434507</v>
          </cell>
        </row>
        <row r="10">
          <cell r="C10">
            <v>189254031</v>
          </cell>
          <cell r="F10">
            <v>1803129</v>
          </cell>
        </row>
        <row r="11">
          <cell r="C11">
            <v>-46332586</v>
          </cell>
          <cell r="F11">
            <v>0</v>
          </cell>
        </row>
        <row r="12">
          <cell r="C12">
            <v>86666367</v>
          </cell>
          <cell r="F12">
            <v>212109</v>
          </cell>
        </row>
        <row r="13">
          <cell r="C13">
            <v>40333781</v>
          </cell>
          <cell r="F13">
            <v>2015238</v>
          </cell>
        </row>
        <row r="14">
          <cell r="C14">
            <v>26326075</v>
          </cell>
          <cell r="F14">
            <v>2833567</v>
          </cell>
        </row>
        <row r="15">
          <cell r="C15">
            <v>394926</v>
          </cell>
          <cell r="F15">
            <v>-818329</v>
          </cell>
        </row>
        <row r="16">
          <cell r="C16">
            <v>10177064</v>
          </cell>
          <cell r="F16">
            <v>0</v>
          </cell>
        </row>
        <row r="17">
          <cell r="C17">
            <v>16543937</v>
          </cell>
          <cell r="F17">
            <v>23841721</v>
          </cell>
        </row>
        <row r="18">
          <cell r="C18">
            <v>8845722</v>
          </cell>
          <cell r="F18">
            <v>23023392</v>
          </cell>
        </row>
        <row r="19">
          <cell r="C19">
            <v>7540998</v>
          </cell>
          <cell r="F19">
            <v>1292193</v>
          </cell>
        </row>
        <row r="20">
          <cell r="C20">
            <v>165518</v>
          </cell>
          <cell r="F20">
            <v>21731199</v>
          </cell>
        </row>
        <row r="21">
          <cell r="C21">
            <v>740402</v>
          </cell>
          <cell r="F21">
            <v>765612</v>
          </cell>
        </row>
        <row r="22">
          <cell r="C22">
            <v>965</v>
          </cell>
          <cell r="F22">
            <v>22496811</v>
          </cell>
        </row>
        <row r="23">
          <cell r="C23">
            <v>195272</v>
          </cell>
          <cell r="F23">
            <v>-9217452</v>
          </cell>
        </row>
        <row r="24">
          <cell r="C24">
            <v>202567</v>
          </cell>
          <cell r="F24">
            <v>-9217452</v>
          </cell>
        </row>
        <row r="25">
          <cell r="C25">
            <v>13786358</v>
          </cell>
          <cell r="F25">
            <v>0</v>
          </cell>
        </row>
        <row r="26">
          <cell r="C26">
            <v>1157764</v>
          </cell>
          <cell r="F26">
            <v>0</v>
          </cell>
        </row>
        <row r="27">
          <cell r="C27">
            <v>23789844</v>
          </cell>
          <cell r="F27">
            <v>31716380</v>
          </cell>
        </row>
        <row r="28">
          <cell r="C28">
            <v>-62876523</v>
          </cell>
          <cell r="F28">
            <v>0</v>
          </cell>
        </row>
        <row r="29">
          <cell r="C29">
            <v>0</v>
          </cell>
          <cell r="F29">
            <v>-2117</v>
          </cell>
        </row>
        <row r="30">
          <cell r="C30">
            <v>-46332586</v>
          </cell>
          <cell r="F30">
            <v>31716380</v>
          </cell>
        </row>
        <row r="31">
          <cell r="C31">
            <v>40333781</v>
          </cell>
          <cell r="F31">
            <v>-9985181</v>
          </cell>
        </row>
        <row r="103">
          <cell r="C103">
            <v>2617095</v>
          </cell>
        </row>
      </sheetData>
      <sheetData sheetId="48"/>
      <sheetData sheetId="49">
        <row r="103">
          <cell r="C103">
            <v>2322385</v>
          </cell>
        </row>
      </sheetData>
      <sheetData sheetId="50"/>
      <sheetData sheetId="51">
        <row r="103">
          <cell r="C103">
            <v>14635924</v>
          </cell>
        </row>
      </sheetData>
      <sheetData sheetId="52"/>
      <sheetData sheetId="53">
        <row r="5">
          <cell r="C5">
            <v>4212516</v>
          </cell>
          <cell r="F5">
            <v>8156298</v>
          </cell>
        </row>
        <row r="6">
          <cell r="C6">
            <v>-686173819</v>
          </cell>
          <cell r="F6">
            <v>18438576</v>
          </cell>
        </row>
        <row r="7">
          <cell r="C7">
            <v>0</v>
          </cell>
          <cell r="F7">
            <v>16503296</v>
          </cell>
        </row>
        <row r="8">
          <cell r="C8">
            <v>-681961303</v>
          </cell>
          <cell r="F8">
            <v>351987</v>
          </cell>
        </row>
        <row r="9">
          <cell r="C9">
            <v>994</v>
          </cell>
          <cell r="F9">
            <v>16151309</v>
          </cell>
        </row>
        <row r="10">
          <cell r="C10">
            <v>441193549</v>
          </cell>
          <cell r="F10">
            <v>1061645</v>
          </cell>
        </row>
        <row r="11">
          <cell r="C11">
            <v>-240766760</v>
          </cell>
          <cell r="F11">
            <v>0</v>
          </cell>
        </row>
        <row r="12">
          <cell r="C12">
            <v>296413149</v>
          </cell>
          <cell r="F12">
            <v>61339</v>
          </cell>
        </row>
        <row r="13">
          <cell r="C13">
            <v>55646389</v>
          </cell>
          <cell r="F13">
            <v>1122984</v>
          </cell>
        </row>
        <row r="14">
          <cell r="C14">
            <v>22152595</v>
          </cell>
          <cell r="F14">
            <v>7535802</v>
          </cell>
        </row>
        <row r="15">
          <cell r="C15">
            <v>4442279</v>
          </cell>
          <cell r="F15">
            <v>-6412818</v>
          </cell>
        </row>
        <row r="16">
          <cell r="C16">
            <v>17525469</v>
          </cell>
          <cell r="F16">
            <v>0</v>
          </cell>
        </row>
        <row r="17">
          <cell r="C17">
            <v>9069405</v>
          </cell>
          <cell r="F17">
            <v>59272388</v>
          </cell>
        </row>
        <row r="18">
          <cell r="C18">
            <v>23302182</v>
          </cell>
          <cell r="F18">
            <v>52859570</v>
          </cell>
        </row>
        <row r="19">
          <cell r="C19">
            <v>21594073</v>
          </cell>
          <cell r="F19">
            <v>1512453</v>
          </cell>
        </row>
        <row r="20">
          <cell r="F20">
            <v>51347117</v>
          </cell>
        </row>
        <row r="21">
          <cell r="C21">
            <v>763459</v>
          </cell>
          <cell r="F21">
            <v>-2501783</v>
          </cell>
        </row>
        <row r="22">
          <cell r="C22">
            <v>2</v>
          </cell>
          <cell r="F22">
            <v>48845334</v>
          </cell>
        </row>
        <row r="23">
          <cell r="C23">
            <v>922564</v>
          </cell>
          <cell r="F23">
            <v>-32383122</v>
          </cell>
        </row>
        <row r="24">
          <cell r="C24">
            <v>22084</v>
          </cell>
          <cell r="F24">
            <v>-32383122</v>
          </cell>
        </row>
        <row r="25">
          <cell r="C25">
            <v>17899061</v>
          </cell>
          <cell r="F25">
            <v>0</v>
          </cell>
        </row>
        <row r="26">
          <cell r="C26">
            <v>3323375</v>
          </cell>
          <cell r="F26">
            <v>0</v>
          </cell>
        </row>
        <row r="27">
          <cell r="C27">
            <v>44524618</v>
          </cell>
          <cell r="F27">
            <v>81258016</v>
          </cell>
        </row>
        <row r="28">
          <cell r="C28">
            <v>-251888531</v>
          </cell>
          <cell r="F28">
            <v>0</v>
          </cell>
        </row>
        <row r="29">
          <cell r="C29">
            <v>2052366</v>
          </cell>
          <cell r="F29">
            <v>-29560</v>
          </cell>
        </row>
        <row r="30">
          <cell r="C30">
            <v>-240766760</v>
          </cell>
          <cell r="F30">
            <v>81258016</v>
          </cell>
        </row>
        <row r="31">
          <cell r="C31">
            <v>55646389</v>
          </cell>
          <cell r="F31">
            <v>-29910899</v>
          </cell>
        </row>
        <row r="103">
          <cell r="C103">
            <v>6546709</v>
          </cell>
        </row>
      </sheetData>
      <sheetData sheetId="54"/>
      <sheetData sheetId="55">
        <row r="5">
          <cell r="C5">
            <v>820364</v>
          </cell>
          <cell r="F5">
            <v>104602774</v>
          </cell>
        </row>
        <row r="6">
          <cell r="C6">
            <v>153380898</v>
          </cell>
          <cell r="F6">
            <v>27168358</v>
          </cell>
        </row>
        <row r="7">
          <cell r="C7">
            <v>0</v>
          </cell>
          <cell r="F7">
            <v>46644825</v>
          </cell>
        </row>
        <row r="8">
          <cell r="C8">
            <v>154201262</v>
          </cell>
          <cell r="F8">
            <v>16667784</v>
          </cell>
        </row>
        <row r="9">
          <cell r="C9">
            <v>0</v>
          </cell>
          <cell r="F9">
            <v>29977041</v>
          </cell>
        </row>
        <row r="10">
          <cell r="C10">
            <v>0</v>
          </cell>
          <cell r="F10">
            <v>110418594</v>
          </cell>
        </row>
        <row r="11">
          <cell r="C11">
            <v>154201262</v>
          </cell>
          <cell r="F11">
            <v>0</v>
          </cell>
        </row>
        <row r="12">
          <cell r="C12">
            <v>84737463</v>
          </cell>
          <cell r="F12">
            <v>80958</v>
          </cell>
        </row>
        <row r="13">
          <cell r="C13">
            <v>238938725</v>
          </cell>
          <cell r="F13">
            <v>110499552</v>
          </cell>
        </row>
        <row r="14">
          <cell r="C14">
            <v>131039218</v>
          </cell>
          <cell r="F14">
            <v>33207756</v>
          </cell>
        </row>
        <row r="15">
          <cell r="C15">
            <v>731914</v>
          </cell>
          <cell r="F15">
            <v>77291796</v>
          </cell>
        </row>
        <row r="16">
          <cell r="C16">
            <v>35349321</v>
          </cell>
          <cell r="F16">
            <v>0</v>
          </cell>
        </row>
        <row r="17">
          <cell r="C17">
            <v>96421811</v>
          </cell>
          <cell r="F17">
            <v>0</v>
          </cell>
        </row>
        <row r="18">
          <cell r="C18">
            <v>60307223</v>
          </cell>
          <cell r="F18">
            <v>77291796</v>
          </cell>
        </row>
        <row r="19">
          <cell r="C19">
            <v>29667010</v>
          </cell>
          <cell r="F19">
            <v>6184774</v>
          </cell>
        </row>
        <row r="20">
          <cell r="C20">
            <v>0</v>
          </cell>
          <cell r="F20">
            <v>71107022</v>
          </cell>
        </row>
        <row r="21">
          <cell r="C21">
            <v>26188355</v>
          </cell>
          <cell r="F21">
            <v>342218</v>
          </cell>
        </row>
        <row r="22">
          <cell r="C22">
            <v>0</v>
          </cell>
          <cell r="F22">
            <v>71449240</v>
          </cell>
        </row>
        <row r="23">
          <cell r="C23">
            <v>3894264</v>
          </cell>
          <cell r="F23">
            <v>11229020</v>
          </cell>
        </row>
        <row r="24">
          <cell r="C24">
            <v>557594</v>
          </cell>
          <cell r="F24">
            <v>7477150</v>
          </cell>
        </row>
        <row r="25">
          <cell r="C25">
            <v>52232470</v>
          </cell>
          <cell r="F25">
            <v>3751870</v>
          </cell>
        </row>
        <row r="26">
          <cell r="C26">
            <v>29902221</v>
          </cell>
          <cell r="F26">
            <v>0</v>
          </cell>
        </row>
        <row r="27">
          <cell r="C27">
            <v>142441914</v>
          </cell>
          <cell r="F27">
            <v>60245864</v>
          </cell>
        </row>
        <row r="28">
          <cell r="C28">
            <v>57704451</v>
          </cell>
          <cell r="F28">
            <v>-25644</v>
          </cell>
        </row>
        <row r="29">
          <cell r="C29">
            <v>75000</v>
          </cell>
          <cell r="F29">
            <v>0</v>
          </cell>
        </row>
        <row r="30">
          <cell r="C30">
            <v>154201262</v>
          </cell>
          <cell r="F30">
            <v>60245864</v>
          </cell>
        </row>
        <row r="31">
          <cell r="C31">
            <v>238938725</v>
          </cell>
          <cell r="F31">
            <v>10861158</v>
          </cell>
        </row>
      </sheetData>
      <sheetData sheetId="56"/>
      <sheetData sheetId="57"/>
      <sheetData sheetId="58"/>
      <sheetData sheetId="59">
        <row r="103">
          <cell r="C103">
            <v>51528613</v>
          </cell>
        </row>
      </sheetData>
      <sheetData sheetId="60"/>
      <sheetData sheetId="61">
        <row r="5">
          <cell r="C5">
            <v>1995826</v>
          </cell>
          <cell r="F5">
            <v>9948328</v>
          </cell>
        </row>
        <row r="6">
          <cell r="C6">
            <v>-48765776</v>
          </cell>
          <cell r="F6">
            <v>30417701</v>
          </cell>
        </row>
        <row r="7">
          <cell r="C7">
            <v>0</v>
          </cell>
          <cell r="F7">
            <v>8857045</v>
          </cell>
        </row>
        <row r="8">
          <cell r="C8">
            <v>-46769950</v>
          </cell>
          <cell r="F8">
            <v>6350842</v>
          </cell>
        </row>
        <row r="9">
          <cell r="C9">
            <v>326924</v>
          </cell>
          <cell r="F9">
            <v>2506203</v>
          </cell>
        </row>
        <row r="10">
          <cell r="C10">
            <v>56244172</v>
          </cell>
          <cell r="F10">
            <v>1467325</v>
          </cell>
        </row>
        <row r="11">
          <cell r="C11">
            <v>9801146</v>
          </cell>
          <cell r="F11">
            <v>0</v>
          </cell>
        </row>
        <row r="12">
          <cell r="C12">
            <v>51400720</v>
          </cell>
          <cell r="F12">
            <v>1652867</v>
          </cell>
        </row>
        <row r="13">
          <cell r="C13">
            <v>61201866</v>
          </cell>
          <cell r="F13">
            <v>3120192</v>
          </cell>
        </row>
        <row r="14">
          <cell r="C14">
            <v>40366029</v>
          </cell>
          <cell r="F14">
            <v>3819212</v>
          </cell>
        </row>
        <row r="15">
          <cell r="C15">
            <v>0</v>
          </cell>
          <cell r="F15">
            <v>-699020</v>
          </cell>
        </row>
        <row r="16">
          <cell r="C16">
            <v>6853655</v>
          </cell>
          <cell r="F16">
            <v>0</v>
          </cell>
        </row>
        <row r="17">
          <cell r="C17">
            <v>33512374</v>
          </cell>
          <cell r="F17">
            <v>11878255</v>
          </cell>
        </row>
        <row r="18">
          <cell r="C18">
            <v>7171998</v>
          </cell>
          <cell r="F18">
            <v>11179235</v>
          </cell>
        </row>
        <row r="19">
          <cell r="C19">
            <v>2340175</v>
          </cell>
          <cell r="F19">
            <v>1373812</v>
          </cell>
        </row>
        <row r="20">
          <cell r="C20">
            <v>0</v>
          </cell>
          <cell r="F20">
            <v>9805423</v>
          </cell>
        </row>
        <row r="21">
          <cell r="C21">
            <v>4778957</v>
          </cell>
          <cell r="F21">
            <v>-1380</v>
          </cell>
        </row>
        <row r="22">
          <cell r="C22">
            <v>0</v>
          </cell>
          <cell r="F22">
            <v>9804043</v>
          </cell>
        </row>
        <row r="23">
          <cell r="C23">
            <v>52866</v>
          </cell>
          <cell r="F23">
            <v>-6665487</v>
          </cell>
        </row>
        <row r="24">
          <cell r="C24">
            <v>0</v>
          </cell>
          <cell r="F24">
            <v>-6665487</v>
          </cell>
        </row>
        <row r="25">
          <cell r="C25">
            <v>18266456</v>
          </cell>
          <cell r="F25">
            <v>0</v>
          </cell>
        </row>
        <row r="26">
          <cell r="C26">
            <v>2251038</v>
          </cell>
          <cell r="F26">
            <v>0</v>
          </cell>
        </row>
        <row r="27">
          <cell r="C27">
            <v>27689492</v>
          </cell>
          <cell r="F27">
            <v>16469530</v>
          </cell>
        </row>
        <row r="28">
          <cell r="C28">
            <v>-23711228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9801146</v>
          </cell>
          <cell r="F30">
            <v>16469530</v>
          </cell>
        </row>
        <row r="31">
          <cell r="C31">
            <v>61201866</v>
          </cell>
          <cell r="F31">
            <v>-6664107</v>
          </cell>
        </row>
        <row r="103">
          <cell r="C103">
            <v>2622547</v>
          </cell>
        </row>
      </sheetData>
      <sheetData sheetId="62"/>
      <sheetData sheetId="63">
        <row r="103">
          <cell r="C103">
            <v>12346897</v>
          </cell>
        </row>
      </sheetData>
      <sheetData sheetId="64"/>
      <sheetData sheetId="65">
        <row r="5">
          <cell r="C5">
            <v>1405000</v>
          </cell>
          <cell r="F5">
            <v>24397300</v>
          </cell>
        </row>
        <row r="6">
          <cell r="C6">
            <v>-409340274</v>
          </cell>
          <cell r="F6">
            <v>12725139</v>
          </cell>
        </row>
        <row r="7">
          <cell r="C7">
            <v>0</v>
          </cell>
          <cell r="F7">
            <v>21676952</v>
          </cell>
        </row>
        <row r="8">
          <cell r="C8">
            <v>-407935274</v>
          </cell>
          <cell r="F8">
            <v>1411779</v>
          </cell>
        </row>
        <row r="9">
          <cell r="C9">
            <v>0</v>
          </cell>
          <cell r="F9">
            <v>20265173</v>
          </cell>
        </row>
        <row r="10">
          <cell r="C10">
            <v>287328147</v>
          </cell>
          <cell r="F10">
            <v>1292827</v>
          </cell>
        </row>
        <row r="11">
          <cell r="C11">
            <v>-120607127</v>
          </cell>
          <cell r="F11">
            <v>0</v>
          </cell>
        </row>
        <row r="12">
          <cell r="C12">
            <v>187635577</v>
          </cell>
          <cell r="F12">
            <v>238446</v>
          </cell>
        </row>
        <row r="13">
          <cell r="C13">
            <v>67028450</v>
          </cell>
          <cell r="F13">
            <v>1531273</v>
          </cell>
        </row>
        <row r="14">
          <cell r="C14">
            <v>37122439</v>
          </cell>
          <cell r="F14">
            <v>2297603</v>
          </cell>
        </row>
        <row r="15">
          <cell r="C15">
            <v>0</v>
          </cell>
          <cell r="F15">
            <v>-766330</v>
          </cell>
        </row>
        <row r="16">
          <cell r="C16">
            <v>14414289</v>
          </cell>
          <cell r="F16">
            <v>0</v>
          </cell>
        </row>
        <row r="17">
          <cell r="C17">
            <v>22708150</v>
          </cell>
          <cell r="F17">
            <v>0</v>
          </cell>
        </row>
        <row r="18">
          <cell r="C18">
            <v>21453248</v>
          </cell>
          <cell r="F18">
            <v>-766330</v>
          </cell>
        </row>
        <row r="19">
          <cell r="C19">
            <v>19064446</v>
          </cell>
          <cell r="F19">
            <v>2487877</v>
          </cell>
        </row>
        <row r="20">
          <cell r="C20">
            <v>413996</v>
          </cell>
          <cell r="F20">
            <v>-3254207</v>
          </cell>
        </row>
        <row r="21">
          <cell r="C21">
            <v>1568293</v>
          </cell>
          <cell r="F21">
            <v>1480391</v>
          </cell>
        </row>
        <row r="22">
          <cell r="C22">
            <v>0</v>
          </cell>
          <cell r="F22">
            <v>-1773816</v>
          </cell>
        </row>
        <row r="23">
          <cell r="C23">
            <v>404729</v>
          </cell>
          <cell r="F23">
            <v>-56980461</v>
          </cell>
        </row>
        <row r="24">
          <cell r="C24">
            <v>1784</v>
          </cell>
          <cell r="F24">
            <v>-56980461</v>
          </cell>
        </row>
        <row r="25">
          <cell r="C25">
            <v>19168204</v>
          </cell>
          <cell r="F25">
            <v>0</v>
          </cell>
        </row>
        <row r="26">
          <cell r="C26">
            <v>3698848</v>
          </cell>
          <cell r="F26">
            <v>0</v>
          </cell>
        </row>
        <row r="27">
          <cell r="C27">
            <v>44320300</v>
          </cell>
          <cell r="F27">
            <v>55214645</v>
          </cell>
        </row>
        <row r="28">
          <cell r="C28">
            <v>-143315277</v>
          </cell>
          <cell r="F28">
            <v>0</v>
          </cell>
        </row>
        <row r="29">
          <cell r="C29">
            <v>0</v>
          </cell>
          <cell r="F29">
            <v>-8000</v>
          </cell>
        </row>
        <row r="30">
          <cell r="C30">
            <v>-120607127</v>
          </cell>
          <cell r="F30">
            <v>55214645</v>
          </cell>
        </row>
        <row r="31">
          <cell r="C31">
            <v>67028450</v>
          </cell>
          <cell r="F31">
            <v>-58468852</v>
          </cell>
        </row>
        <row r="103">
          <cell r="C103">
            <v>1605448</v>
          </cell>
        </row>
      </sheetData>
      <sheetData sheetId="66"/>
      <sheetData sheetId="67">
        <row r="5">
          <cell r="C5">
            <v>1550000</v>
          </cell>
          <cell r="F5">
            <v>833064</v>
          </cell>
        </row>
        <row r="6">
          <cell r="C6">
            <v>-13823705</v>
          </cell>
          <cell r="F6">
            <v>570509</v>
          </cell>
        </row>
        <row r="7">
          <cell r="C7">
            <v>0</v>
          </cell>
          <cell r="F7">
            <v>117188</v>
          </cell>
        </row>
        <row r="8">
          <cell r="C8">
            <v>-12273705</v>
          </cell>
          <cell r="F8">
            <v>26952</v>
          </cell>
        </row>
        <row r="9">
          <cell r="C9">
            <v>0</v>
          </cell>
          <cell r="F9">
            <v>90236</v>
          </cell>
        </row>
        <row r="10">
          <cell r="C10">
            <v>13471208</v>
          </cell>
          <cell r="F10">
            <v>5140</v>
          </cell>
        </row>
        <row r="11">
          <cell r="C11">
            <v>1197503</v>
          </cell>
          <cell r="F11">
            <v>0</v>
          </cell>
        </row>
        <row r="12">
          <cell r="C12">
            <v>3149406</v>
          </cell>
          <cell r="F12">
            <v>5750</v>
          </cell>
        </row>
        <row r="13">
          <cell r="C13">
            <v>4346909</v>
          </cell>
          <cell r="F13">
            <v>10890</v>
          </cell>
        </row>
        <row r="14">
          <cell r="C14">
            <v>1400917</v>
          </cell>
          <cell r="F14">
            <v>40210</v>
          </cell>
        </row>
        <row r="15">
          <cell r="C15">
            <v>2656</v>
          </cell>
          <cell r="F15">
            <v>-29320</v>
          </cell>
        </row>
        <row r="16">
          <cell r="C16">
            <v>625907</v>
          </cell>
          <cell r="F16">
            <v>0</v>
          </cell>
        </row>
        <row r="17">
          <cell r="C17">
            <v>777666</v>
          </cell>
          <cell r="F17">
            <v>3448531</v>
          </cell>
        </row>
        <row r="18">
          <cell r="C18">
            <v>118844</v>
          </cell>
          <cell r="F18">
            <v>3419211</v>
          </cell>
        </row>
        <row r="19">
          <cell r="C19">
            <v>78343</v>
          </cell>
          <cell r="F19">
            <v>65319</v>
          </cell>
        </row>
        <row r="20">
          <cell r="C20">
            <v>15381</v>
          </cell>
          <cell r="F20">
            <v>3353892</v>
          </cell>
        </row>
        <row r="21">
          <cell r="C21">
            <v>16711</v>
          </cell>
          <cell r="F21">
            <v>8606</v>
          </cell>
        </row>
        <row r="22">
          <cell r="C22">
            <v>884</v>
          </cell>
          <cell r="F22">
            <v>3362498</v>
          </cell>
        </row>
        <row r="23">
          <cell r="C23">
            <v>7525</v>
          </cell>
          <cell r="F23">
            <v>-100029</v>
          </cell>
        </row>
        <row r="24">
          <cell r="C24">
            <v>0</v>
          </cell>
          <cell r="F24">
            <v>-100029</v>
          </cell>
        </row>
        <row r="25">
          <cell r="C25">
            <v>3237847</v>
          </cell>
          <cell r="F25">
            <v>0</v>
          </cell>
        </row>
        <row r="26">
          <cell r="C26">
            <v>212552</v>
          </cell>
          <cell r="F26">
            <v>0</v>
          </cell>
        </row>
        <row r="27">
          <cell r="C27">
            <v>3569243</v>
          </cell>
          <cell r="F27">
            <v>3462527</v>
          </cell>
        </row>
        <row r="28">
          <cell r="C28">
            <v>419837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1197503</v>
          </cell>
          <cell r="F30">
            <v>3462527</v>
          </cell>
        </row>
        <row r="31">
          <cell r="C31">
            <v>4346909</v>
          </cell>
          <cell r="F31">
            <v>-108635</v>
          </cell>
        </row>
        <row r="103">
          <cell r="C103">
            <v>31205</v>
          </cell>
        </row>
      </sheetData>
      <sheetData sheetId="68"/>
      <sheetData sheetId="69">
        <row r="5">
          <cell r="C5">
            <v>1716945</v>
          </cell>
          <cell r="F5">
            <v>18386449</v>
          </cell>
        </row>
        <row r="6">
          <cell r="C6">
            <v>-185089946</v>
          </cell>
          <cell r="F6">
            <v>13352835</v>
          </cell>
        </row>
        <row r="7">
          <cell r="C7">
            <v>0</v>
          </cell>
          <cell r="F7">
            <v>73688024</v>
          </cell>
        </row>
        <row r="8">
          <cell r="C8">
            <v>-183373001</v>
          </cell>
          <cell r="F8">
            <v>30612120</v>
          </cell>
        </row>
        <row r="9">
          <cell r="C9">
            <v>0</v>
          </cell>
          <cell r="F9">
            <v>43075904</v>
          </cell>
        </row>
        <row r="10">
          <cell r="C10">
            <v>185744844</v>
          </cell>
          <cell r="F10">
            <v>26555050</v>
          </cell>
        </row>
        <row r="11">
          <cell r="C11">
            <v>2371843</v>
          </cell>
          <cell r="F11">
            <v>0</v>
          </cell>
        </row>
        <row r="12">
          <cell r="C12">
            <v>296685453</v>
          </cell>
          <cell r="F12">
            <v>15623</v>
          </cell>
        </row>
        <row r="13">
          <cell r="C13">
            <v>299057296</v>
          </cell>
          <cell r="F13">
            <v>26570673</v>
          </cell>
        </row>
        <row r="14">
          <cell r="C14">
            <v>31739284</v>
          </cell>
          <cell r="F14">
            <v>15091436</v>
          </cell>
        </row>
        <row r="15">
          <cell r="C15">
            <v>0</v>
          </cell>
          <cell r="F15">
            <v>11479237</v>
          </cell>
        </row>
        <row r="16">
          <cell r="C16">
            <v>16158337</v>
          </cell>
          <cell r="F16">
            <v>0</v>
          </cell>
        </row>
        <row r="17">
          <cell r="C17">
            <v>15580947</v>
          </cell>
          <cell r="F17">
            <v>29996153</v>
          </cell>
        </row>
        <row r="18">
          <cell r="C18">
            <v>48053440</v>
          </cell>
          <cell r="F18">
            <v>41475390</v>
          </cell>
        </row>
        <row r="19">
          <cell r="C19">
            <v>24220523</v>
          </cell>
          <cell r="F19">
            <v>2967611</v>
          </cell>
        </row>
        <row r="20">
          <cell r="C20">
            <v>0</v>
          </cell>
          <cell r="F20">
            <v>38507779</v>
          </cell>
        </row>
        <row r="21">
          <cell r="C21">
            <v>18879540</v>
          </cell>
          <cell r="F21">
            <v>-574367</v>
          </cell>
        </row>
        <row r="22">
          <cell r="C22">
            <v>0</v>
          </cell>
          <cell r="F22">
            <v>37933412</v>
          </cell>
        </row>
        <row r="23">
          <cell r="C23">
            <v>4319340</v>
          </cell>
          <cell r="F23">
            <v>-2413178</v>
          </cell>
        </row>
        <row r="24">
          <cell r="C24">
            <v>634037</v>
          </cell>
          <cell r="F24">
            <v>-2413178</v>
          </cell>
        </row>
        <row r="25">
          <cell r="C25">
            <v>231987213</v>
          </cell>
          <cell r="F25">
            <v>0</v>
          </cell>
        </row>
        <row r="26">
          <cell r="C26">
            <v>3339196</v>
          </cell>
          <cell r="F26">
            <v>0</v>
          </cell>
        </row>
        <row r="27">
          <cell r="C27">
            <v>283379849</v>
          </cell>
          <cell r="F27">
            <v>40346590</v>
          </cell>
        </row>
        <row r="28">
          <cell r="C28">
            <v>-13305604</v>
          </cell>
          <cell r="F28">
            <v>0</v>
          </cell>
        </row>
        <row r="29">
          <cell r="C29">
            <v>96500</v>
          </cell>
          <cell r="F29">
            <v>0</v>
          </cell>
        </row>
        <row r="30">
          <cell r="C30">
            <v>2371843</v>
          </cell>
          <cell r="F30">
            <v>40346590</v>
          </cell>
        </row>
        <row r="31">
          <cell r="C31">
            <v>299057296</v>
          </cell>
          <cell r="F31">
            <v>-1838811</v>
          </cell>
        </row>
        <row r="103">
          <cell r="C103">
            <v>12287932</v>
          </cell>
        </row>
      </sheetData>
      <sheetData sheetId="70"/>
      <sheetData sheetId="71">
        <row r="103">
          <cell r="C103">
            <v>8102732</v>
          </cell>
        </row>
      </sheetData>
      <sheetData sheetId="72"/>
      <sheetData sheetId="73">
        <row r="5">
          <cell r="C5">
            <v>554506</v>
          </cell>
          <cell r="F5">
            <v>21555921</v>
          </cell>
        </row>
        <row r="6">
          <cell r="C6">
            <v>48811871</v>
          </cell>
          <cell r="F6">
            <v>17426983</v>
          </cell>
        </row>
        <row r="7">
          <cell r="C7">
            <v>0</v>
          </cell>
          <cell r="F7">
            <v>28773009</v>
          </cell>
        </row>
        <row r="8">
          <cell r="C8">
            <v>49366377</v>
          </cell>
          <cell r="F8">
            <v>17136521</v>
          </cell>
        </row>
        <row r="9">
          <cell r="C9">
            <v>0</v>
          </cell>
          <cell r="F9">
            <v>11636488</v>
          </cell>
        </row>
        <row r="10">
          <cell r="C10">
            <v>143652282</v>
          </cell>
          <cell r="F10">
            <v>1477273</v>
          </cell>
        </row>
        <row r="11">
          <cell r="C11">
            <v>193018659</v>
          </cell>
          <cell r="F11">
            <v>0</v>
          </cell>
        </row>
        <row r="12">
          <cell r="C12">
            <v>-115084779</v>
          </cell>
          <cell r="F12">
            <v>726737</v>
          </cell>
        </row>
        <row r="13">
          <cell r="C13">
            <v>77933880</v>
          </cell>
          <cell r="F13">
            <v>2204010</v>
          </cell>
        </row>
        <row r="14">
          <cell r="C14">
            <v>38982579</v>
          </cell>
          <cell r="F14">
            <v>6984588</v>
          </cell>
        </row>
        <row r="15">
          <cell r="C15">
            <v>325</v>
          </cell>
          <cell r="F15">
            <v>-4780578</v>
          </cell>
        </row>
        <row r="16">
          <cell r="C16">
            <v>11994534</v>
          </cell>
          <cell r="F16">
            <v>0</v>
          </cell>
        </row>
        <row r="17">
          <cell r="C17">
            <v>26988370</v>
          </cell>
          <cell r="F17">
            <v>30625369</v>
          </cell>
        </row>
        <row r="18">
          <cell r="C18">
            <v>19874629</v>
          </cell>
          <cell r="F18">
            <v>25844791</v>
          </cell>
        </row>
        <row r="19">
          <cell r="C19">
            <v>9676612</v>
          </cell>
          <cell r="F19">
            <v>2608835</v>
          </cell>
        </row>
        <row r="20">
          <cell r="C20">
            <v>564560</v>
          </cell>
          <cell r="F20">
            <v>23235956</v>
          </cell>
        </row>
        <row r="21">
          <cell r="C21">
            <v>9326698</v>
          </cell>
          <cell r="F21">
            <v>-425924</v>
          </cell>
        </row>
        <row r="22">
          <cell r="C22">
            <v>0</v>
          </cell>
          <cell r="F22">
            <v>22810032</v>
          </cell>
        </row>
        <row r="23">
          <cell r="C23">
            <v>306759</v>
          </cell>
          <cell r="F23">
            <v>-9705621</v>
          </cell>
        </row>
        <row r="24">
          <cell r="C24">
            <v>0</v>
          </cell>
          <cell r="F24">
            <v>-9705621</v>
          </cell>
        </row>
        <row r="25">
          <cell r="C25">
            <v>28250969</v>
          </cell>
          <cell r="F25">
            <v>0</v>
          </cell>
        </row>
        <row r="26">
          <cell r="C26">
            <v>2819912</v>
          </cell>
          <cell r="F26">
            <v>0</v>
          </cell>
        </row>
        <row r="27">
          <cell r="C27">
            <v>50945510</v>
          </cell>
          <cell r="F27">
            <v>32515653</v>
          </cell>
        </row>
        <row r="28">
          <cell r="C28">
            <v>166030289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193018659</v>
          </cell>
          <cell r="F30">
            <v>32515653</v>
          </cell>
        </row>
        <row r="31">
          <cell r="C31">
            <v>77933880</v>
          </cell>
          <cell r="F31">
            <v>-9279697</v>
          </cell>
        </row>
        <row r="103">
          <cell r="C103">
            <v>6501675</v>
          </cell>
        </row>
      </sheetData>
      <sheetData sheetId="74"/>
      <sheetData sheetId="75">
        <row r="5">
          <cell r="C5">
            <v>41151666</v>
          </cell>
          <cell r="F5">
            <v>29536370</v>
          </cell>
        </row>
        <row r="6">
          <cell r="C6">
            <v>34632422</v>
          </cell>
          <cell r="F6">
            <v>19865964</v>
          </cell>
        </row>
        <row r="7">
          <cell r="C7">
            <v>0</v>
          </cell>
          <cell r="F7">
            <v>55287882</v>
          </cell>
        </row>
        <row r="8">
          <cell r="C8">
            <v>75784088</v>
          </cell>
          <cell r="F8">
            <v>22378251</v>
          </cell>
        </row>
        <row r="9">
          <cell r="C9">
            <v>0</v>
          </cell>
          <cell r="F9">
            <v>32909631</v>
          </cell>
        </row>
        <row r="10">
          <cell r="C10">
            <v>61298124</v>
          </cell>
          <cell r="F10">
            <v>5633135</v>
          </cell>
        </row>
        <row r="11">
          <cell r="C11">
            <v>137082212</v>
          </cell>
          <cell r="F11">
            <v>0</v>
          </cell>
        </row>
        <row r="12">
          <cell r="C12">
            <v>36028811</v>
          </cell>
          <cell r="F12">
            <v>673525</v>
          </cell>
        </row>
        <row r="13">
          <cell r="C13">
            <v>173111023</v>
          </cell>
          <cell r="F13">
            <v>6306660</v>
          </cell>
        </row>
        <row r="14">
          <cell r="C14">
            <v>49309052</v>
          </cell>
          <cell r="F14">
            <v>5022444</v>
          </cell>
        </row>
        <row r="15">
          <cell r="C15">
            <v>93282</v>
          </cell>
          <cell r="F15">
            <v>1284216</v>
          </cell>
        </row>
        <row r="16">
          <cell r="C16">
            <v>21456430</v>
          </cell>
          <cell r="F16">
            <v>506</v>
          </cell>
        </row>
        <row r="17">
          <cell r="C17">
            <v>27945904</v>
          </cell>
          <cell r="F17">
            <v>0</v>
          </cell>
        </row>
        <row r="18">
          <cell r="C18">
            <v>44365875</v>
          </cell>
          <cell r="F18">
            <v>1283710</v>
          </cell>
        </row>
        <row r="19">
          <cell r="C19">
            <v>28633444</v>
          </cell>
          <cell r="F19">
            <v>4070337</v>
          </cell>
        </row>
        <row r="20">
          <cell r="C20">
            <v>2766275</v>
          </cell>
          <cell r="F20">
            <v>-2786627</v>
          </cell>
        </row>
        <row r="21">
          <cell r="C21">
            <v>11599964</v>
          </cell>
          <cell r="F21">
            <v>20046953</v>
          </cell>
        </row>
        <row r="22">
          <cell r="C22">
            <v>0</v>
          </cell>
          <cell r="F22">
            <v>17260326</v>
          </cell>
        </row>
        <row r="23">
          <cell r="C23">
            <v>57084</v>
          </cell>
          <cell r="F23">
            <v>-10750111</v>
          </cell>
        </row>
        <row r="24">
          <cell r="C24">
            <v>1309108</v>
          </cell>
          <cell r="F24">
            <v>-10750111</v>
          </cell>
        </row>
        <row r="25">
          <cell r="C25">
            <v>91581180</v>
          </cell>
          <cell r="F25">
            <v>0</v>
          </cell>
        </row>
        <row r="26">
          <cell r="C26">
            <v>9215244</v>
          </cell>
          <cell r="F26">
            <v>0</v>
          </cell>
        </row>
        <row r="27">
          <cell r="C27">
            <v>145162299</v>
          </cell>
          <cell r="F27">
            <v>28010437</v>
          </cell>
        </row>
        <row r="28">
          <cell r="C28">
            <v>109133488</v>
          </cell>
          <cell r="F28">
            <v>0</v>
          </cell>
        </row>
        <row r="29">
          <cell r="C29">
            <v>2820</v>
          </cell>
          <cell r="F29">
            <v>0</v>
          </cell>
        </row>
        <row r="30">
          <cell r="C30">
            <v>137082212</v>
          </cell>
          <cell r="F30">
            <v>28010437</v>
          </cell>
        </row>
        <row r="31">
          <cell r="C31">
            <v>173111023</v>
          </cell>
          <cell r="F31">
            <v>-30797064</v>
          </cell>
        </row>
        <row r="103">
          <cell r="C103">
            <v>3942657</v>
          </cell>
        </row>
      </sheetData>
      <sheetData sheetId="76"/>
      <sheetData sheetId="77">
        <row r="103">
          <cell r="C103">
            <v>12346897</v>
          </cell>
        </row>
      </sheetData>
      <sheetData sheetId="78"/>
      <sheetData sheetId="79"/>
      <sheetData sheetId="80"/>
      <sheetData sheetId="81">
        <row r="103">
          <cell r="C103">
            <v>32920102</v>
          </cell>
        </row>
      </sheetData>
      <sheetData sheetId="82"/>
      <sheetData sheetId="83">
        <row r="5">
          <cell r="C5">
            <v>2500000</v>
          </cell>
          <cell r="F5">
            <v>23397422</v>
          </cell>
        </row>
        <row r="6">
          <cell r="C6">
            <v>-10694486</v>
          </cell>
          <cell r="F6">
            <v>57546345</v>
          </cell>
        </row>
        <row r="7">
          <cell r="C7">
            <v>0</v>
          </cell>
          <cell r="F7">
            <v>45070766</v>
          </cell>
        </row>
        <row r="8">
          <cell r="C8">
            <v>-8194486</v>
          </cell>
          <cell r="F8">
            <v>33543258</v>
          </cell>
        </row>
        <row r="9">
          <cell r="C9">
            <v>0</v>
          </cell>
          <cell r="F9">
            <v>11527508</v>
          </cell>
        </row>
        <row r="10">
          <cell r="C10">
            <v>0</v>
          </cell>
          <cell r="F10">
            <v>9955181</v>
          </cell>
        </row>
        <row r="11">
          <cell r="C11">
            <v>-8194486</v>
          </cell>
          <cell r="F11">
            <v>0</v>
          </cell>
        </row>
        <row r="12">
          <cell r="C12">
            <v>145450747</v>
          </cell>
          <cell r="F12">
            <v>24050</v>
          </cell>
        </row>
        <row r="13">
          <cell r="C13">
            <v>137256261</v>
          </cell>
          <cell r="F13">
            <v>9979231</v>
          </cell>
        </row>
        <row r="14">
          <cell r="C14">
            <v>34148923</v>
          </cell>
          <cell r="F14">
            <v>6812336</v>
          </cell>
        </row>
        <row r="15">
          <cell r="C15">
            <v>0</v>
          </cell>
          <cell r="F15">
            <v>3166895</v>
          </cell>
        </row>
        <row r="16">
          <cell r="C16">
            <v>12421097</v>
          </cell>
          <cell r="F16">
            <v>0</v>
          </cell>
        </row>
        <row r="17">
          <cell r="C17">
            <v>21727826</v>
          </cell>
          <cell r="F17">
            <v>10581900</v>
          </cell>
        </row>
        <row r="18">
          <cell r="C18">
            <v>50749159</v>
          </cell>
          <cell r="F18">
            <v>13748795</v>
          </cell>
        </row>
        <row r="19">
          <cell r="C19">
            <v>1788882</v>
          </cell>
          <cell r="F19">
            <v>2511708</v>
          </cell>
        </row>
        <row r="20">
          <cell r="C20">
            <v>41274012</v>
          </cell>
          <cell r="F20">
            <v>11237087</v>
          </cell>
        </row>
        <row r="21">
          <cell r="C21">
            <v>0</v>
          </cell>
          <cell r="F21">
            <v>575737</v>
          </cell>
        </row>
        <row r="22">
          <cell r="C22">
            <v>0</v>
          </cell>
          <cell r="F22">
            <v>11812824</v>
          </cell>
        </row>
        <row r="23">
          <cell r="C23">
            <v>136919</v>
          </cell>
          <cell r="F23">
            <v>-2897002</v>
          </cell>
        </row>
        <row r="24">
          <cell r="C24">
            <v>7549346</v>
          </cell>
          <cell r="F24">
            <v>-2897002</v>
          </cell>
        </row>
        <row r="25">
          <cell r="C25">
            <v>61333185</v>
          </cell>
          <cell r="F25">
            <v>0</v>
          </cell>
        </row>
        <row r="26">
          <cell r="C26">
            <v>3446091</v>
          </cell>
          <cell r="F26">
            <v>0</v>
          </cell>
        </row>
        <row r="27">
          <cell r="C27">
            <v>115528435</v>
          </cell>
          <cell r="F27">
            <v>14709826</v>
          </cell>
        </row>
        <row r="28">
          <cell r="C28">
            <v>-29922312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-8194486</v>
          </cell>
          <cell r="F30">
            <v>14709826</v>
          </cell>
        </row>
        <row r="31">
          <cell r="C31">
            <v>137256261</v>
          </cell>
          <cell r="F31">
            <v>-3472739</v>
          </cell>
        </row>
      </sheetData>
      <sheetData sheetId="84"/>
      <sheetData sheetId="85">
        <row r="5">
          <cell r="C5">
            <v>615548</v>
          </cell>
          <cell r="F5">
            <v>0</v>
          </cell>
        </row>
        <row r="6">
          <cell r="C6">
            <v>-128010776</v>
          </cell>
          <cell r="F6">
            <v>7840264</v>
          </cell>
        </row>
        <row r="7">
          <cell r="C7">
            <v>0</v>
          </cell>
          <cell r="F7">
            <v>0</v>
          </cell>
        </row>
        <row r="8">
          <cell r="C8">
            <v>-127395228</v>
          </cell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C10">
            <v>124316871</v>
          </cell>
          <cell r="F10">
            <v>13506601</v>
          </cell>
        </row>
        <row r="11">
          <cell r="C11">
            <v>-3078357</v>
          </cell>
          <cell r="F11">
            <v>0</v>
          </cell>
        </row>
        <row r="12">
          <cell r="C12">
            <v>117301551</v>
          </cell>
          <cell r="F12">
            <v>112371</v>
          </cell>
        </row>
        <row r="13">
          <cell r="C13">
            <v>114223194</v>
          </cell>
          <cell r="F13">
            <v>13618972</v>
          </cell>
        </row>
        <row r="14">
          <cell r="C14">
            <v>7840264</v>
          </cell>
          <cell r="F14">
            <v>13428799</v>
          </cell>
        </row>
        <row r="15">
          <cell r="C15">
            <v>0</v>
          </cell>
          <cell r="F15">
            <v>190173</v>
          </cell>
        </row>
        <row r="16">
          <cell r="C16">
            <v>4135311</v>
          </cell>
          <cell r="F16">
            <v>0</v>
          </cell>
        </row>
        <row r="17">
          <cell r="C17">
            <v>3704953</v>
          </cell>
          <cell r="F17">
            <v>30970381</v>
          </cell>
        </row>
        <row r="18">
          <cell r="C18">
            <v>50742620</v>
          </cell>
          <cell r="F18">
            <v>31160554</v>
          </cell>
        </row>
        <row r="19">
          <cell r="C19">
            <v>19818775</v>
          </cell>
          <cell r="F19">
            <v>525269</v>
          </cell>
        </row>
        <row r="20">
          <cell r="C20">
            <v>20751124</v>
          </cell>
          <cell r="F20">
            <v>30635285</v>
          </cell>
        </row>
        <row r="21">
          <cell r="C21">
            <v>2345568</v>
          </cell>
          <cell r="F21">
            <v>1345155</v>
          </cell>
        </row>
        <row r="22">
          <cell r="C22">
            <v>0</v>
          </cell>
          <cell r="F22">
            <v>31980440</v>
          </cell>
        </row>
        <row r="23">
          <cell r="C23">
            <v>456848</v>
          </cell>
          <cell r="F23">
            <v>-1889448</v>
          </cell>
        </row>
        <row r="24">
          <cell r="C24">
            <v>7370305</v>
          </cell>
          <cell r="F24">
            <v>-1889448</v>
          </cell>
        </row>
        <row r="25">
          <cell r="C25">
            <v>42831627</v>
          </cell>
          <cell r="F25">
            <v>0</v>
          </cell>
        </row>
        <row r="26">
          <cell r="C26">
            <v>16931994</v>
          </cell>
          <cell r="F26">
            <v>0</v>
          </cell>
        </row>
        <row r="27">
          <cell r="C27">
            <v>110506241</v>
          </cell>
          <cell r="F27">
            <v>33869888</v>
          </cell>
        </row>
        <row r="28">
          <cell r="C28">
            <v>-6795310</v>
          </cell>
          <cell r="F28">
            <v>0</v>
          </cell>
        </row>
        <row r="29">
          <cell r="C29">
            <v>12000</v>
          </cell>
          <cell r="F29">
            <v>0</v>
          </cell>
        </row>
        <row r="30">
          <cell r="C30">
            <v>-3078357</v>
          </cell>
          <cell r="F30">
            <v>33869888</v>
          </cell>
        </row>
        <row r="31">
          <cell r="C31">
            <v>114223194</v>
          </cell>
          <cell r="F31">
            <v>-3234603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rightToLeft="1" tabSelected="1" zoomScaleNormal="100" zoomScaleSheetLayoutView="100" workbookViewId="0">
      <selection activeCell="E6" sqref="E6"/>
    </sheetView>
  </sheetViews>
  <sheetFormatPr defaultRowHeight="16.5" customHeight="1" x14ac:dyDescent="0.2"/>
  <cols>
    <col min="1" max="1" width="7.7109375" style="33" customWidth="1"/>
    <col min="2" max="2" width="48.140625" style="33" customWidth="1"/>
    <col min="3" max="3" width="18" style="33" customWidth="1"/>
    <col min="4" max="4" width="9" style="33" customWidth="1"/>
    <col min="5" max="5" width="48.140625" style="33" customWidth="1"/>
    <col min="6" max="6" width="14.5703125" style="33" customWidth="1"/>
    <col min="7" max="7" width="10" style="33" bestFit="1" customWidth="1"/>
    <col min="8" max="8" width="12.28515625" style="33" bestFit="1" customWidth="1"/>
    <col min="9" max="9" width="11" style="33" bestFit="1" customWidth="1"/>
    <col min="10" max="16384" width="9.140625" style="33"/>
  </cols>
  <sheetData>
    <row r="1" spans="1:9" ht="16.5" customHeight="1" x14ac:dyDescent="0.2">
      <c r="A1" s="99" t="s">
        <v>92</v>
      </c>
      <c r="B1" s="99"/>
      <c r="C1" s="99"/>
      <c r="D1" s="99"/>
      <c r="E1" s="99"/>
      <c r="F1" s="99"/>
    </row>
    <row r="2" spans="1:9" ht="16.5" customHeight="1" thickBot="1" x14ac:dyDescent="0.25">
      <c r="A2" s="100"/>
      <c r="B2" s="100"/>
      <c r="C2" s="100"/>
      <c r="D2" s="100"/>
      <c r="E2" s="100"/>
      <c r="F2" s="72" t="s">
        <v>1</v>
      </c>
    </row>
    <row r="3" spans="1:9" ht="16.5" customHeight="1" thickBot="1" x14ac:dyDescent="0.25">
      <c r="A3" s="34" t="s">
        <v>2</v>
      </c>
      <c r="B3" s="35" t="s">
        <v>3</v>
      </c>
      <c r="C3" s="36" t="s">
        <v>4</v>
      </c>
      <c r="D3" s="34" t="s">
        <v>2</v>
      </c>
      <c r="E3" s="73" t="s">
        <v>5</v>
      </c>
      <c r="F3" s="36" t="s">
        <v>82</v>
      </c>
    </row>
    <row r="4" spans="1:9" ht="16.5" customHeight="1" x14ac:dyDescent="0.2">
      <c r="A4" s="38">
        <v>100</v>
      </c>
      <c r="B4" s="74" t="s">
        <v>7</v>
      </c>
      <c r="C4" s="40">
        <f>'1'!C4+'2'!C4+'3'!C4+'4'!C4</f>
        <v>135999722</v>
      </c>
      <c r="D4" s="38">
        <v>2100</v>
      </c>
      <c r="E4" s="74" t="s">
        <v>8</v>
      </c>
      <c r="F4" s="40">
        <f>'1'!F4+'2'!F4+'3'!F4+'4'!F4</f>
        <v>787507123</v>
      </c>
    </row>
    <row r="5" spans="1:9" ht="16.5" customHeight="1" x14ac:dyDescent="0.2">
      <c r="A5" s="4">
        <v>200</v>
      </c>
      <c r="B5" s="75" t="s">
        <v>9</v>
      </c>
      <c r="C5" s="40">
        <f>'1'!C5+'2'!C5+'3'!C5+'4'!C5</f>
        <v>2011858892</v>
      </c>
      <c r="D5" s="4">
        <v>2200</v>
      </c>
      <c r="E5" s="75" t="s">
        <v>10</v>
      </c>
      <c r="F5" s="40">
        <f>'1'!F5+'2'!F5+'3'!F5+'4'!F5</f>
        <v>1748106620</v>
      </c>
    </row>
    <row r="6" spans="1:9" ht="16.5" customHeight="1" x14ac:dyDescent="0.2">
      <c r="A6" s="4">
        <v>300</v>
      </c>
      <c r="B6" s="75" t="s">
        <v>11</v>
      </c>
      <c r="C6" s="40">
        <f>'1'!C6+'2'!C6+'3'!C6+'4'!C6</f>
        <v>0</v>
      </c>
      <c r="D6" s="4">
        <v>2300</v>
      </c>
      <c r="E6" s="75" t="s">
        <v>12</v>
      </c>
      <c r="F6" s="40">
        <f>'1'!F6+'2'!F6+'3'!F6+'4'!F6</f>
        <v>780781506</v>
      </c>
    </row>
    <row r="7" spans="1:9" ht="16.5" customHeight="1" x14ac:dyDescent="0.2">
      <c r="A7" s="4">
        <v>400</v>
      </c>
      <c r="B7" s="75" t="s">
        <v>13</v>
      </c>
      <c r="C7" s="40">
        <f>'1'!C7+'2'!C7+'3'!C7+'4'!C7</f>
        <v>2081864452</v>
      </c>
      <c r="D7" s="4">
        <v>2310</v>
      </c>
      <c r="E7" s="75" t="s">
        <v>14</v>
      </c>
      <c r="F7" s="40">
        <f>'1'!F7+'2'!F7+'3'!F7+'4'!F7</f>
        <v>205151964</v>
      </c>
    </row>
    <row r="8" spans="1:9" ht="16.5" customHeight="1" x14ac:dyDescent="0.2">
      <c r="A8" s="4">
        <v>500</v>
      </c>
      <c r="B8" s="75" t="s">
        <v>15</v>
      </c>
      <c r="C8" s="40">
        <f>'1'!C8+'2'!C8+'3'!C8+'4'!C8</f>
        <v>29212998</v>
      </c>
      <c r="D8" s="4">
        <v>2320</v>
      </c>
      <c r="E8" s="75" t="s">
        <v>16</v>
      </c>
      <c r="F8" s="40">
        <f>'1'!F8+'2'!F8+'3'!F8+'4'!F8</f>
        <v>575629542</v>
      </c>
    </row>
    <row r="9" spans="1:9" ht="16.5" customHeight="1" x14ac:dyDescent="0.2">
      <c r="A9" s="4">
        <v>600</v>
      </c>
      <c r="B9" s="75" t="s">
        <v>17</v>
      </c>
      <c r="C9" s="40">
        <f>'1'!C9+'2'!C9+'3'!C9+'4'!C9</f>
        <v>2068179228</v>
      </c>
      <c r="D9" s="4">
        <v>2400</v>
      </c>
      <c r="E9" s="75" t="s">
        <v>18</v>
      </c>
      <c r="F9" s="40">
        <f>'1'!F9+'2'!F9+'3'!F9+'4'!F9</f>
        <v>1607807562</v>
      </c>
    </row>
    <row r="10" spans="1:9" ht="16.5" customHeight="1" x14ac:dyDescent="0.2">
      <c r="A10" s="4">
        <v>700</v>
      </c>
      <c r="B10" s="75" t="s">
        <v>19</v>
      </c>
      <c r="C10" s="40">
        <f>'1'!C10+'2'!C10+'3'!C10+'4'!C10</f>
        <v>4179256678</v>
      </c>
      <c r="D10" s="4">
        <v>2500</v>
      </c>
      <c r="E10" s="75" t="s">
        <v>20</v>
      </c>
      <c r="F10" s="40">
        <f>'1'!F10+'2'!F10+'3'!F10+'4'!F10</f>
        <v>-86139388</v>
      </c>
    </row>
    <row r="11" spans="1:9" ht="16.5" customHeight="1" x14ac:dyDescent="0.2">
      <c r="A11" s="4">
        <v>800</v>
      </c>
      <c r="B11" s="75" t="s">
        <v>21</v>
      </c>
      <c r="C11" s="40">
        <f>'1'!C11+'2'!C11+'3'!C11+'4'!C11</f>
        <v>3664780855</v>
      </c>
      <c r="D11" s="4">
        <v>2600</v>
      </c>
      <c r="E11" s="75" t="s">
        <v>22</v>
      </c>
      <c r="F11" s="40">
        <f>'1'!F11+'2'!F11+'3'!F11+'4'!F11</f>
        <v>44397045</v>
      </c>
    </row>
    <row r="12" spans="1:9" ht="16.5" customHeight="1" x14ac:dyDescent="0.2">
      <c r="A12" s="4">
        <v>900</v>
      </c>
      <c r="B12" s="75" t="s">
        <v>23</v>
      </c>
      <c r="C12" s="40">
        <f>'1'!C12+'2'!C12+'3'!C12+'4'!C12</f>
        <v>7844037533</v>
      </c>
      <c r="D12" s="4">
        <v>2700</v>
      </c>
      <c r="E12" s="75" t="s">
        <v>24</v>
      </c>
      <c r="F12" s="40">
        <f>'1'!F12+'2'!F12+'3'!F12+'4'!F12</f>
        <v>1566065219</v>
      </c>
    </row>
    <row r="13" spans="1:9" ht="16.5" customHeight="1" x14ac:dyDescent="0.2">
      <c r="A13" s="4">
        <v>1000</v>
      </c>
      <c r="B13" s="75" t="s">
        <v>25</v>
      </c>
      <c r="C13" s="40">
        <f>'1'!C13+'2'!C13+'3'!C13+'4'!C13</f>
        <v>1415085887</v>
      </c>
      <c r="D13" s="4">
        <v>2800</v>
      </c>
      <c r="E13" s="75" t="s">
        <v>26</v>
      </c>
      <c r="F13" s="40">
        <f>'1'!F13+'2'!F13+'3'!F13+'4'!F13</f>
        <v>1049818010</v>
      </c>
    </row>
    <row r="14" spans="1:9" ht="16.5" customHeight="1" x14ac:dyDescent="0.2">
      <c r="A14" s="4">
        <v>1010</v>
      </c>
      <c r="B14" s="75" t="s">
        <v>27</v>
      </c>
      <c r="C14" s="40">
        <f>'1'!C14+'2'!C14+'3'!C14+'4'!C14</f>
        <v>118734306</v>
      </c>
      <c r="D14" s="4">
        <v>2900</v>
      </c>
      <c r="E14" s="75" t="s">
        <v>28</v>
      </c>
      <c r="F14" s="40">
        <f>'1'!F14+'2'!F14+'3'!F14+'4'!F14</f>
        <v>516247209</v>
      </c>
    </row>
    <row r="15" spans="1:9" ht="16.5" customHeight="1" x14ac:dyDescent="0.2">
      <c r="A15" s="4">
        <v>1100</v>
      </c>
      <c r="B15" s="75" t="s">
        <v>29</v>
      </c>
      <c r="C15" s="40">
        <f>'1'!C15+'2'!C15+'3'!C15+'4'!C15</f>
        <v>474927353</v>
      </c>
      <c r="D15" s="4">
        <v>3000</v>
      </c>
      <c r="E15" s="75" t="s">
        <v>30</v>
      </c>
      <c r="F15" s="40">
        <f>'1'!F15+'2'!F15+'3'!F15+'4'!F15</f>
        <v>1600227</v>
      </c>
    </row>
    <row r="16" spans="1:9" ht="16.5" customHeight="1" x14ac:dyDescent="0.2">
      <c r="A16" s="4">
        <v>1200</v>
      </c>
      <c r="B16" s="75" t="s">
        <v>31</v>
      </c>
      <c r="C16" s="40">
        <f>'1'!C16+'2'!C16+'3'!C16+'4'!C16</f>
        <v>1058892840</v>
      </c>
      <c r="D16" s="4">
        <v>3100</v>
      </c>
      <c r="E16" s="75" t="s">
        <v>32</v>
      </c>
      <c r="F16" s="40">
        <f>'1'!F16+'2'!F16+'3'!F16+'4'!F16</f>
        <v>628687820</v>
      </c>
      <c r="I16" s="68"/>
    </row>
    <row r="17" spans="1:9" ht="16.5" customHeight="1" x14ac:dyDescent="0.2">
      <c r="A17" s="4">
        <v>1300</v>
      </c>
      <c r="B17" s="75" t="s">
        <v>33</v>
      </c>
      <c r="C17" s="40">
        <f>'1'!C17+'2'!C17+'3'!C17+'4'!C17</f>
        <v>1162629336</v>
      </c>
      <c r="D17" s="4">
        <v>3200</v>
      </c>
      <c r="E17" s="75" t="s">
        <v>34</v>
      </c>
      <c r="F17" s="40">
        <f>'1'!F17+'2'!F17+'3'!F17+'4'!F17</f>
        <v>1143334802</v>
      </c>
    </row>
    <row r="18" spans="1:9" ht="16.5" customHeight="1" x14ac:dyDescent="0.2">
      <c r="A18" s="4">
        <v>1310</v>
      </c>
      <c r="B18" s="75" t="s">
        <v>35</v>
      </c>
      <c r="C18" s="40">
        <f>'1'!C18+'2'!C18+'3'!C18+'4'!C18</f>
        <v>592321804</v>
      </c>
      <c r="D18" s="4">
        <v>3300</v>
      </c>
      <c r="E18" s="75" t="s">
        <v>36</v>
      </c>
      <c r="F18" s="40">
        <f>'1'!F18+'2'!F18+'3'!F18+'4'!F18</f>
        <v>76881730</v>
      </c>
    </row>
    <row r="19" spans="1:9" ht="16.5" customHeight="1" x14ac:dyDescent="0.2">
      <c r="A19" s="4">
        <v>1320</v>
      </c>
      <c r="B19" s="75" t="s">
        <v>37</v>
      </c>
      <c r="C19" s="40">
        <f>'1'!C19+'2'!C19+'3'!C19+'4'!C19</f>
        <v>72875088</v>
      </c>
      <c r="D19" s="4">
        <v>3400</v>
      </c>
      <c r="E19" s="75" t="s">
        <v>38</v>
      </c>
      <c r="F19" s="40">
        <f>'1'!F19+'2'!F19+'3'!F19+'4'!F19</f>
        <v>1066453072</v>
      </c>
    </row>
    <row r="20" spans="1:9" ht="16.5" customHeight="1" x14ac:dyDescent="0.2">
      <c r="A20" s="4">
        <v>1330</v>
      </c>
      <c r="B20" s="75" t="s">
        <v>39</v>
      </c>
      <c r="C20" s="40">
        <f>'1'!C20+'2'!C20+'3'!C20+'4'!C20</f>
        <v>159635245</v>
      </c>
      <c r="D20" s="4">
        <v>3500</v>
      </c>
      <c r="E20" s="75" t="s">
        <v>40</v>
      </c>
      <c r="F20" s="40">
        <f>'1'!F20+'2'!F20+'3'!F20+'4'!F20</f>
        <v>27104101</v>
      </c>
      <c r="H20" s="76"/>
    </row>
    <row r="21" spans="1:9" ht="16.5" customHeight="1" x14ac:dyDescent="0.2">
      <c r="A21" s="4">
        <v>1340</v>
      </c>
      <c r="B21" s="75" t="s">
        <v>41</v>
      </c>
      <c r="C21" s="40">
        <f>'1'!C21+'2'!C21+'3'!C21+'4'!C21</f>
        <v>16274945</v>
      </c>
      <c r="D21" s="4">
        <v>3600</v>
      </c>
      <c r="E21" s="75" t="s">
        <v>42</v>
      </c>
      <c r="F21" s="40">
        <f>'1'!F21+'2'!F21+'3'!F21+'4'!F21</f>
        <v>1093557173</v>
      </c>
    </row>
    <row r="22" spans="1:9" ht="16.5" customHeight="1" x14ac:dyDescent="0.2">
      <c r="A22" s="4">
        <v>1350</v>
      </c>
      <c r="B22" s="75" t="s">
        <v>43</v>
      </c>
      <c r="C22" s="40">
        <f>'1'!C22+'2'!C22+'3'!C22+'4'!C22</f>
        <v>21743521</v>
      </c>
      <c r="D22" s="4">
        <v>3620</v>
      </c>
      <c r="E22" s="75" t="s">
        <v>44</v>
      </c>
      <c r="F22" s="40">
        <f>'1'!F22+'2'!F22+'3'!F22+'4'!F22</f>
        <v>202136846</v>
      </c>
      <c r="I22" s="76"/>
    </row>
    <row r="23" spans="1:9" ht="16.5" customHeight="1" x14ac:dyDescent="0.2">
      <c r="A23" s="4">
        <v>1360</v>
      </c>
      <c r="B23" s="75" t="s">
        <v>45</v>
      </c>
      <c r="C23" s="40">
        <f>'1'!C23+'2'!C23+'3'!C23+'4'!C23</f>
        <v>299778733</v>
      </c>
      <c r="D23" s="4">
        <v>3621</v>
      </c>
      <c r="E23" s="75" t="s">
        <v>9</v>
      </c>
      <c r="F23" s="40">
        <f>'1'!F23+'2'!F23+'3'!F23+'4'!F23</f>
        <v>-55024029</v>
      </c>
      <c r="H23" s="76"/>
    </row>
    <row r="24" spans="1:9" ht="16.5" customHeight="1" x14ac:dyDescent="0.2">
      <c r="A24" s="4">
        <v>1400</v>
      </c>
      <c r="B24" s="75" t="s">
        <v>46</v>
      </c>
      <c r="C24" s="40">
        <f>'1'!C24+'2'!C24+'3'!C24+'4'!C24</f>
        <v>3557289704</v>
      </c>
      <c r="D24" s="4">
        <v>3622</v>
      </c>
      <c r="E24" s="75" t="s">
        <v>47</v>
      </c>
      <c r="F24" s="40">
        <f>'1'!F24+'2'!F24+'3'!F24+'4'!F24</f>
        <v>158212544</v>
      </c>
    </row>
    <row r="25" spans="1:9" ht="16.5" customHeight="1" x14ac:dyDescent="0.2">
      <c r="A25" s="4">
        <v>1500</v>
      </c>
      <c r="B25" s="75" t="s">
        <v>48</v>
      </c>
      <c r="C25" s="40">
        <f>'1'!C25+'2'!C25+'3'!C25+'4'!C25</f>
        <v>854698492</v>
      </c>
      <c r="D25" s="4">
        <v>3623</v>
      </c>
      <c r="E25" s="75" t="s">
        <v>49</v>
      </c>
      <c r="F25" s="40">
        <f>'1'!F25+'2'!F25+'3'!F25+'4'!F25</f>
        <v>98948331</v>
      </c>
    </row>
    <row r="26" spans="1:9" ht="16.5" customHeight="1" x14ac:dyDescent="0.2">
      <c r="A26" s="4">
        <v>1600</v>
      </c>
      <c r="B26" s="75" t="s">
        <v>50</v>
      </c>
      <c r="C26" s="40">
        <f>'1'!C26+'2'!C26+'3'!C26+'4'!C26</f>
        <v>5574617532</v>
      </c>
      <c r="D26" s="4">
        <v>3630</v>
      </c>
      <c r="E26" s="75" t="s">
        <v>51</v>
      </c>
      <c r="F26" s="40">
        <f>'1'!F26+'2'!F26+'3'!F26+'4'!F26</f>
        <v>910244243</v>
      </c>
      <c r="I26" s="76"/>
    </row>
    <row r="27" spans="1:9" ht="16.5" customHeight="1" x14ac:dyDescent="0.2">
      <c r="A27" s="4">
        <v>1700</v>
      </c>
      <c r="B27" s="75" t="s">
        <v>52</v>
      </c>
      <c r="C27" s="40">
        <f>'1'!C27+'2'!C27+'3'!C27+'4'!C27</f>
        <v>1909836677</v>
      </c>
      <c r="D27" s="4">
        <v>3640</v>
      </c>
      <c r="E27" s="75" t="s">
        <v>53</v>
      </c>
      <c r="F27" s="40">
        <f>'1'!F27+'2'!F27+'3'!F27+'4'!F27</f>
        <v>-11584</v>
      </c>
    </row>
    <row r="28" spans="1:9" ht="16.5" customHeight="1" x14ac:dyDescent="0.2">
      <c r="A28" s="4">
        <v>1800</v>
      </c>
      <c r="B28" s="75" t="s">
        <v>54</v>
      </c>
      <c r="C28" s="40">
        <f>'1'!C28+'2'!C28+'3'!C28+'4'!C28</f>
        <v>1210527161</v>
      </c>
      <c r="D28" s="4">
        <v>3650</v>
      </c>
      <c r="E28" s="75" t="s">
        <v>55</v>
      </c>
      <c r="F28" s="40">
        <f>'1'!F28+'2'!F28+'3'!F28+'4'!F28</f>
        <v>-18812332</v>
      </c>
      <c r="G28" s="77"/>
      <c r="H28" s="44"/>
    </row>
    <row r="29" spans="1:9" ht="16.5" customHeight="1" x14ac:dyDescent="0.2">
      <c r="A29" s="4">
        <v>1900</v>
      </c>
      <c r="B29" s="75" t="s">
        <v>56</v>
      </c>
      <c r="C29" s="40">
        <f>'1'!C29+'2'!C29+'3'!C29+'4'!C29</f>
        <v>4179256678</v>
      </c>
      <c r="D29" s="4">
        <v>3700</v>
      </c>
      <c r="E29" s="75" t="s">
        <v>57</v>
      </c>
      <c r="F29" s="40">
        <f>'1'!F29+'2'!F29+'3'!F29+'4'!F29</f>
        <v>1009192574</v>
      </c>
    </row>
    <row r="30" spans="1:9" ht="16.5" customHeight="1" x14ac:dyDescent="0.2">
      <c r="A30" s="4">
        <v>2000</v>
      </c>
      <c r="B30" s="42" t="s">
        <v>58</v>
      </c>
      <c r="C30" s="40">
        <f>'1'!C30+'2'!C30+'3'!C30+'4'!C30</f>
        <v>7844037533</v>
      </c>
      <c r="D30" s="4">
        <v>3800</v>
      </c>
      <c r="E30" s="75" t="s">
        <v>59</v>
      </c>
      <c r="F30" s="40">
        <f>'1'!F30+'2'!F30+'3'!F30+'4'!F30</f>
        <v>57260498</v>
      </c>
    </row>
    <row r="31" spans="1:9" ht="16.5" hidden="1" customHeight="1" x14ac:dyDescent="0.2">
      <c r="A31" s="78"/>
      <c r="B31" s="79"/>
      <c r="C31" s="78"/>
      <c r="D31" s="78"/>
      <c r="E31" s="80"/>
      <c r="F31" s="81"/>
    </row>
    <row r="32" spans="1:9" ht="16.5" hidden="1" customHeight="1" x14ac:dyDescent="0.2">
      <c r="A32" s="82"/>
      <c r="B32" s="82"/>
      <c r="C32" s="83">
        <f>C30-C12</f>
        <v>0</v>
      </c>
      <c r="D32" s="82"/>
      <c r="E32" s="84">
        <f>F22+F26+F27+F28</f>
        <v>1093557173</v>
      </c>
      <c r="F32" s="85"/>
    </row>
    <row r="33" spans="1:6" ht="16.5" hidden="1" customHeight="1" x14ac:dyDescent="0.2">
      <c r="A33" s="86" t="s">
        <v>60</v>
      </c>
      <c r="B33" s="87"/>
      <c r="C33" s="87"/>
      <c r="D33" s="88"/>
      <c r="E33" s="89"/>
      <c r="F33" s="85"/>
    </row>
    <row r="34" spans="1:6" ht="16.5" hidden="1" customHeight="1" x14ac:dyDescent="0.2">
      <c r="A34" s="87" t="s">
        <v>93</v>
      </c>
      <c r="B34" s="87"/>
      <c r="C34" s="87"/>
      <c r="D34" s="88"/>
      <c r="E34" s="89">
        <f>E32-F21</f>
        <v>0</v>
      </c>
      <c r="F34" s="85"/>
    </row>
    <row r="35" spans="1:6" ht="16.5" hidden="1" customHeight="1" thickBot="1" x14ac:dyDescent="0.25">
      <c r="A35" s="101" t="s">
        <v>64</v>
      </c>
      <c r="B35" s="101"/>
      <c r="C35" s="101"/>
      <c r="D35" s="88"/>
      <c r="E35" s="88"/>
      <c r="F35" s="85"/>
    </row>
    <row r="36" spans="1:6" ht="16.5" hidden="1" customHeight="1" thickBot="1" x14ac:dyDescent="0.25">
      <c r="A36" s="90" t="s">
        <v>65</v>
      </c>
      <c r="B36" s="91"/>
      <c r="C36" s="92" t="s">
        <v>66</v>
      </c>
      <c r="D36" s="92" t="s">
        <v>67</v>
      </c>
      <c r="E36" s="88"/>
      <c r="F36" s="85"/>
    </row>
    <row r="37" spans="1:6" ht="16.5" hidden="1" customHeight="1" thickBot="1" x14ac:dyDescent="0.25">
      <c r="A37" s="93" t="s">
        <v>68</v>
      </c>
      <c r="B37" s="94"/>
      <c r="C37" s="95">
        <f>F12/F29</f>
        <v>1.5518001810029174</v>
      </c>
      <c r="D37" s="95"/>
      <c r="E37" s="88"/>
      <c r="F37" s="85"/>
    </row>
    <row r="38" spans="1:6" ht="16.5" hidden="1" customHeight="1" thickBot="1" x14ac:dyDescent="0.25">
      <c r="A38" s="93" t="s">
        <v>69</v>
      </c>
      <c r="B38" s="94"/>
      <c r="C38" s="95">
        <f>F12/C13</f>
        <v>1.1066926985754046</v>
      </c>
      <c r="D38" s="95"/>
      <c r="E38" s="88"/>
      <c r="F38" s="85"/>
    </row>
    <row r="39" spans="1:6" ht="16.5" hidden="1" customHeight="1" thickBot="1" x14ac:dyDescent="0.25">
      <c r="A39" s="93" t="s">
        <v>70</v>
      </c>
      <c r="B39" s="94"/>
      <c r="C39" s="95">
        <f>C26/C11</f>
        <v>1.5211325731508167</v>
      </c>
      <c r="D39" s="95"/>
      <c r="E39" s="88"/>
      <c r="F39" s="85"/>
    </row>
    <row r="40" spans="1:6" ht="16.5" hidden="1" customHeight="1" thickBot="1" x14ac:dyDescent="0.25">
      <c r="A40" s="93" t="s">
        <v>71</v>
      </c>
      <c r="B40" s="94"/>
      <c r="C40" s="95">
        <f>C25/C11</f>
        <v>0.23321953639708151</v>
      </c>
      <c r="D40" s="95"/>
      <c r="E40" s="88"/>
      <c r="F40" s="85"/>
    </row>
    <row r="41" spans="1:6" ht="16.5" hidden="1" customHeight="1" thickBot="1" x14ac:dyDescent="0.25">
      <c r="A41" s="93" t="s">
        <v>72</v>
      </c>
      <c r="B41" s="94"/>
      <c r="C41" s="95"/>
      <c r="D41" s="95">
        <f>F22/C29*100</f>
        <v>4.8366698093483311</v>
      </c>
      <c r="E41" s="88"/>
      <c r="F41" s="85"/>
    </row>
    <row r="42" spans="1:6" ht="16.5" hidden="1" customHeight="1" thickBot="1" x14ac:dyDescent="0.25">
      <c r="A42" s="93" t="s">
        <v>73</v>
      </c>
      <c r="B42" s="94"/>
      <c r="C42" s="95"/>
      <c r="D42" s="95">
        <f>C9/C30*100</f>
        <v>26.366258693933254</v>
      </c>
      <c r="E42" s="88"/>
      <c r="F42" s="85"/>
    </row>
    <row r="43" spans="1:6" ht="16.5" hidden="1" customHeight="1" thickBot="1" x14ac:dyDescent="0.25">
      <c r="A43" s="93" t="s">
        <v>74</v>
      </c>
      <c r="B43" s="94"/>
      <c r="C43" s="95">
        <f>C29/F19</f>
        <v>3.9188378633129393</v>
      </c>
      <c r="D43" s="95"/>
      <c r="E43" s="88"/>
      <c r="F43" s="85"/>
    </row>
    <row r="44" spans="1:6" ht="16.5" hidden="1" customHeight="1" thickBot="1" x14ac:dyDescent="0.25">
      <c r="A44" s="93" t="s">
        <v>75</v>
      </c>
      <c r="B44" s="94"/>
      <c r="C44" s="95">
        <f>F22/F17</f>
        <v>0.17679584811588722</v>
      </c>
      <c r="D44" s="95"/>
      <c r="E44" s="88"/>
      <c r="F44" s="85"/>
    </row>
    <row r="45" spans="1:6" ht="16.5" hidden="1" customHeight="1" thickBot="1" x14ac:dyDescent="0.25">
      <c r="A45" s="93" t="s">
        <v>76</v>
      </c>
      <c r="B45" s="94"/>
      <c r="C45" s="95"/>
      <c r="D45" s="95">
        <f>C7/C30*100</f>
        <v>26.540725273707078</v>
      </c>
      <c r="E45" s="88"/>
      <c r="F45" s="85"/>
    </row>
    <row r="46" spans="1:6" ht="16.5" hidden="1" customHeight="1" thickBot="1" x14ac:dyDescent="0.25">
      <c r="A46" s="93" t="s">
        <v>77</v>
      </c>
      <c r="B46" s="94"/>
      <c r="C46" s="95">
        <f>F22/C4</f>
        <v>1.4863033764142548</v>
      </c>
      <c r="D46" s="95"/>
      <c r="E46" s="88"/>
      <c r="F46" s="85"/>
    </row>
    <row r="47" spans="1:6" ht="16.5" hidden="1" customHeight="1" thickBot="1" x14ac:dyDescent="0.25">
      <c r="A47" s="102" t="s">
        <v>78</v>
      </c>
      <c r="B47" s="102"/>
      <c r="C47" s="96" t="e">
        <f>F12/C50</f>
        <v>#REF!</v>
      </c>
      <c r="D47" s="96"/>
      <c r="E47" s="88"/>
      <c r="F47" s="85"/>
    </row>
    <row r="48" spans="1:6" ht="16.5" hidden="1" customHeight="1" thickBot="1" x14ac:dyDescent="0.25">
      <c r="A48" s="98" t="s">
        <v>79</v>
      </c>
      <c r="B48" s="98"/>
      <c r="C48" s="96">
        <f>F9/C17</f>
        <v>1.3829064106808329</v>
      </c>
      <c r="D48" s="96"/>
      <c r="E48" s="88"/>
      <c r="F48" s="85"/>
    </row>
    <row r="49" spans="1:6" ht="16.5" hidden="1" customHeight="1" x14ac:dyDescent="0.2">
      <c r="A49" s="88"/>
      <c r="B49" s="88"/>
      <c r="C49" s="88"/>
      <c r="D49" s="88"/>
      <c r="E49" s="88"/>
      <c r="F49" s="85"/>
    </row>
    <row r="50" spans="1:6" ht="16.5" hidden="1" customHeight="1" x14ac:dyDescent="0.2">
      <c r="A50" s="88" t="s">
        <v>80</v>
      </c>
      <c r="B50" s="88"/>
      <c r="C50" s="88" t="e">
        <f>'1'!C52+[1]نشاط2!C53+'3'!C52+'2'!C52+#REF!+'4'!C52</f>
        <v>#REF!</v>
      </c>
      <c r="D50" s="88"/>
      <c r="E50" s="88"/>
      <c r="F50" s="85"/>
    </row>
    <row r="51" spans="1:6" ht="16.5" hidden="1" customHeight="1" x14ac:dyDescent="0.2">
      <c r="A51" s="88"/>
      <c r="B51" s="88"/>
      <c r="C51" s="88"/>
      <c r="D51" s="88"/>
      <c r="E51" s="88"/>
      <c r="F51" s="85"/>
    </row>
    <row r="52" spans="1:6" ht="16.5" hidden="1" customHeight="1" x14ac:dyDescent="0.2">
      <c r="A52" s="88"/>
      <c r="B52" s="88"/>
      <c r="C52" s="88"/>
      <c r="D52" s="88"/>
      <c r="E52" s="88"/>
      <c r="F52" s="85"/>
    </row>
    <row r="53" spans="1:6" ht="16.5" hidden="1" customHeight="1" x14ac:dyDescent="0.2">
      <c r="A53" s="88"/>
      <c r="B53" s="88"/>
      <c r="C53" s="88"/>
      <c r="D53" s="88"/>
      <c r="E53" s="88"/>
      <c r="F53" s="85"/>
    </row>
    <row r="54" spans="1:6" ht="16.5" hidden="1" customHeight="1" x14ac:dyDescent="0.2">
      <c r="A54" s="88"/>
      <c r="B54" s="88"/>
      <c r="C54" s="88"/>
      <c r="D54" s="88"/>
      <c r="E54" s="88"/>
      <c r="F54" s="85"/>
    </row>
    <row r="55" spans="1:6" ht="16.5" hidden="1" customHeight="1" x14ac:dyDescent="0.2">
      <c r="A55" s="88"/>
      <c r="B55" s="88"/>
      <c r="C55" s="88">
        <v>0</v>
      </c>
      <c r="D55" s="88"/>
      <c r="E55" s="88"/>
      <c r="F55" s="85"/>
    </row>
    <row r="56" spans="1:6" ht="16.5" hidden="1" customHeight="1" x14ac:dyDescent="0.2">
      <c r="A56" s="88"/>
      <c r="B56" s="88"/>
      <c r="C56" s="88"/>
      <c r="D56" s="88"/>
      <c r="E56" s="88"/>
      <c r="F56" s="85"/>
    </row>
    <row r="57" spans="1:6" ht="16.5" hidden="1" customHeight="1" x14ac:dyDescent="0.2">
      <c r="A57" s="88"/>
      <c r="B57" s="88"/>
      <c r="C57" s="88"/>
      <c r="D57" s="88"/>
      <c r="E57" s="88"/>
      <c r="F57" s="85"/>
    </row>
    <row r="58" spans="1:6" ht="16.5" hidden="1" customHeight="1" x14ac:dyDescent="0.2">
      <c r="A58" s="88"/>
      <c r="B58" s="88"/>
      <c r="C58" s="88"/>
      <c r="D58" s="88"/>
      <c r="E58" s="88"/>
      <c r="F58" s="85"/>
    </row>
    <row r="59" spans="1:6" ht="16.5" hidden="1" customHeight="1" x14ac:dyDescent="0.2">
      <c r="A59" s="88"/>
      <c r="B59" s="88"/>
      <c r="C59" s="88"/>
      <c r="D59" s="88"/>
      <c r="E59" s="88"/>
      <c r="F59" s="85"/>
    </row>
    <row r="60" spans="1:6" ht="16.5" hidden="1" customHeight="1" x14ac:dyDescent="0.2">
      <c r="A60" s="88"/>
      <c r="B60" s="88"/>
      <c r="C60" s="88"/>
      <c r="D60" s="88"/>
      <c r="E60" s="88"/>
      <c r="F60" s="85"/>
    </row>
    <row r="61" spans="1:6" ht="16.5" hidden="1" customHeight="1" x14ac:dyDescent="0.2">
      <c r="A61" s="88"/>
      <c r="B61" s="88"/>
      <c r="C61" s="88"/>
      <c r="D61" s="88"/>
      <c r="E61" s="88"/>
      <c r="F61" s="85"/>
    </row>
    <row r="62" spans="1:6" ht="16.5" hidden="1" customHeight="1" x14ac:dyDescent="0.2">
      <c r="A62" s="88"/>
      <c r="B62" s="88"/>
      <c r="C62" s="88"/>
      <c r="D62" s="88"/>
      <c r="E62" s="88"/>
      <c r="F62" s="85"/>
    </row>
    <row r="63" spans="1:6" ht="16.5" hidden="1" customHeight="1" x14ac:dyDescent="0.2">
      <c r="A63" s="88"/>
      <c r="B63" s="88"/>
      <c r="C63" s="88"/>
      <c r="D63" s="88"/>
      <c r="E63" s="88"/>
      <c r="F63" s="85"/>
    </row>
    <row r="64" spans="1:6" ht="16.5" hidden="1" customHeight="1" x14ac:dyDescent="0.2">
      <c r="A64" s="88"/>
      <c r="B64" s="88"/>
      <c r="C64" s="88"/>
      <c r="D64" s="88"/>
      <c r="E64" s="88"/>
      <c r="F64" s="85"/>
    </row>
    <row r="65" spans="1:6" ht="16.5" hidden="1" customHeight="1" x14ac:dyDescent="0.2">
      <c r="A65" s="88"/>
      <c r="B65" s="88"/>
      <c r="C65" s="88"/>
      <c r="D65" s="88"/>
      <c r="E65" s="88"/>
      <c r="F65" s="85"/>
    </row>
    <row r="66" spans="1:6" ht="16.5" hidden="1" customHeight="1" x14ac:dyDescent="0.2">
      <c r="A66" s="88"/>
      <c r="B66" s="88"/>
      <c r="C66" s="88"/>
      <c r="D66" s="88"/>
      <c r="E66" s="88"/>
      <c r="F66" s="85"/>
    </row>
    <row r="67" spans="1:6" ht="16.5" hidden="1" customHeight="1" x14ac:dyDescent="0.2">
      <c r="A67" s="88"/>
      <c r="B67" s="88"/>
      <c r="C67" s="88"/>
      <c r="D67" s="88"/>
      <c r="E67" s="88"/>
      <c r="F67" s="85"/>
    </row>
    <row r="68" spans="1:6" ht="16.5" hidden="1" customHeight="1" x14ac:dyDescent="0.2">
      <c r="A68" s="88"/>
      <c r="B68" s="88"/>
      <c r="C68" s="88"/>
      <c r="D68" s="88"/>
      <c r="E68" s="88"/>
      <c r="F68" s="85"/>
    </row>
    <row r="69" spans="1:6" ht="16.5" hidden="1" customHeight="1" x14ac:dyDescent="0.2">
      <c r="A69" s="88"/>
      <c r="B69" s="88"/>
      <c r="C69" s="88"/>
      <c r="D69" s="88"/>
      <c r="E69" s="88"/>
      <c r="F69" s="85"/>
    </row>
    <row r="70" spans="1:6" ht="16.5" hidden="1" customHeight="1" x14ac:dyDescent="0.2">
      <c r="A70" s="88"/>
      <c r="B70" s="88"/>
      <c r="C70" s="88"/>
      <c r="D70" s="88"/>
      <c r="E70" s="88"/>
      <c r="F70" s="85"/>
    </row>
    <row r="71" spans="1:6" ht="16.5" hidden="1" customHeight="1" x14ac:dyDescent="0.2">
      <c r="A71" s="88"/>
      <c r="B71" s="88"/>
      <c r="C71" s="88"/>
      <c r="D71" s="88"/>
      <c r="E71" s="88"/>
      <c r="F71" s="85"/>
    </row>
    <row r="72" spans="1:6" ht="16.5" hidden="1" customHeight="1" x14ac:dyDescent="0.2">
      <c r="F72" s="97"/>
    </row>
    <row r="73" spans="1:6" ht="16.5" hidden="1" customHeight="1" x14ac:dyDescent="0.2">
      <c r="F73" s="97"/>
    </row>
    <row r="74" spans="1:6" ht="16.5" hidden="1" customHeight="1" x14ac:dyDescent="0.2"/>
    <row r="75" spans="1:6" ht="16.5" hidden="1" customHeight="1" x14ac:dyDescent="0.2"/>
    <row r="76" spans="1:6" ht="16.5" hidden="1" customHeight="1" x14ac:dyDescent="0.2"/>
    <row r="77" spans="1:6" ht="16.5" hidden="1" customHeight="1" x14ac:dyDescent="0.2"/>
    <row r="78" spans="1:6" ht="16.5" hidden="1" customHeight="1" x14ac:dyDescent="0.2"/>
    <row r="79" spans="1:6" ht="16.5" hidden="1" customHeight="1" x14ac:dyDescent="0.2"/>
    <row r="80" spans="1:6" ht="16.5" hidden="1" customHeight="1" x14ac:dyDescent="0.2"/>
    <row r="81" ht="16.5" hidden="1" customHeight="1" x14ac:dyDescent="0.2"/>
    <row r="82" ht="16.5" hidden="1" customHeight="1" x14ac:dyDescent="0.2"/>
    <row r="83" ht="16.5" hidden="1" customHeight="1" x14ac:dyDescent="0.2"/>
    <row r="84" ht="16.5" hidden="1" customHeight="1" x14ac:dyDescent="0.2"/>
    <row r="85" ht="16.5" hidden="1" customHeight="1" x14ac:dyDescent="0.2"/>
    <row r="86" ht="16.5" hidden="1" customHeight="1" x14ac:dyDescent="0.2"/>
    <row r="87" ht="16.5" hidden="1" customHeight="1" x14ac:dyDescent="0.2"/>
    <row r="88" ht="16.5" hidden="1" customHeight="1" x14ac:dyDescent="0.2"/>
    <row r="89" ht="16.5" hidden="1" customHeight="1" x14ac:dyDescent="0.2"/>
    <row r="90" ht="16.5" hidden="1" customHeight="1" x14ac:dyDescent="0.2"/>
    <row r="91" ht="16.5" hidden="1" customHeight="1" x14ac:dyDescent="0.2"/>
    <row r="92" ht="16.5" hidden="1" customHeight="1" x14ac:dyDescent="0.2"/>
    <row r="93" ht="16.5" hidden="1" customHeight="1" x14ac:dyDescent="0.2"/>
    <row r="94" ht="16.5" hidden="1" customHeight="1" x14ac:dyDescent="0.2"/>
    <row r="95" ht="16.5" hidden="1" customHeight="1" x14ac:dyDescent="0.2"/>
    <row r="96" ht="16.5" hidden="1" customHeight="1" x14ac:dyDescent="0.2"/>
    <row r="97" ht="16.5" hidden="1" customHeight="1" x14ac:dyDescent="0.2"/>
    <row r="98" ht="16.5" hidden="1" customHeight="1" x14ac:dyDescent="0.2"/>
    <row r="99" ht="16.5" hidden="1" customHeight="1" x14ac:dyDescent="0.2"/>
    <row r="100" ht="16.5" hidden="1" customHeight="1" x14ac:dyDescent="0.2"/>
    <row r="101" ht="16.5" hidden="1" customHeight="1" x14ac:dyDescent="0.2"/>
    <row r="102" ht="16.5" hidden="1" customHeight="1" x14ac:dyDescent="0.2"/>
    <row r="103" ht="16.5" hidden="1" customHeight="1" x14ac:dyDescent="0.2"/>
    <row r="104" ht="16.5" hidden="1" customHeight="1" x14ac:dyDescent="0.2"/>
    <row r="105" ht="16.5" hidden="1" customHeight="1" x14ac:dyDescent="0.2"/>
    <row r="106" ht="16.5" hidden="1" customHeight="1" x14ac:dyDescent="0.2"/>
    <row r="107" ht="16.5" hidden="1" customHeight="1" x14ac:dyDescent="0.2"/>
    <row r="108" ht="16.5" hidden="1" customHeight="1" x14ac:dyDescent="0.2"/>
    <row r="109" ht="16.5" hidden="1" customHeight="1" x14ac:dyDescent="0.2"/>
    <row r="110" ht="16.5" hidden="1" customHeight="1" x14ac:dyDescent="0.2"/>
    <row r="111" ht="16.5" hidden="1" customHeight="1" x14ac:dyDescent="0.2"/>
    <row r="112" ht="16.5" hidden="1" customHeight="1" x14ac:dyDescent="0.2"/>
    <row r="113" spans="5:5" ht="16.5" hidden="1" customHeight="1" x14ac:dyDescent="0.2"/>
    <row r="114" spans="5:5" ht="16.5" hidden="1" customHeight="1" x14ac:dyDescent="0.2"/>
    <row r="115" spans="5:5" ht="16.5" hidden="1" customHeight="1" x14ac:dyDescent="0.2"/>
    <row r="116" spans="5:5" ht="16.5" hidden="1" customHeight="1" x14ac:dyDescent="0.2"/>
    <row r="117" spans="5:5" ht="16.5" hidden="1" customHeight="1" x14ac:dyDescent="0.2"/>
    <row r="118" spans="5:5" ht="16.5" hidden="1" customHeight="1" x14ac:dyDescent="0.2"/>
    <row r="119" spans="5:5" ht="16.5" hidden="1" customHeight="1" x14ac:dyDescent="0.2"/>
    <row r="120" spans="5:5" ht="16.5" hidden="1" customHeight="1" x14ac:dyDescent="0.2"/>
    <row r="121" spans="5:5" ht="16.5" hidden="1" customHeight="1" x14ac:dyDescent="0.2"/>
    <row r="122" spans="5:5" ht="16.5" hidden="1" customHeight="1" x14ac:dyDescent="0.2">
      <c r="E122" s="44"/>
    </row>
    <row r="123" spans="5:5" ht="16.5" hidden="1" customHeight="1" x14ac:dyDescent="0.2"/>
    <row r="124" spans="5:5" ht="16.5" hidden="1" customHeight="1" x14ac:dyDescent="0.2"/>
    <row r="125" spans="5:5" ht="16.5" hidden="1" customHeight="1" x14ac:dyDescent="0.2"/>
    <row r="126" spans="5:5" ht="16.5" hidden="1" customHeight="1" x14ac:dyDescent="0.2"/>
    <row r="127" spans="5:5" ht="16.5" hidden="1" customHeight="1" x14ac:dyDescent="0.2"/>
    <row r="128" spans="5:5" ht="16.5" hidden="1" customHeight="1" x14ac:dyDescent="0.2"/>
    <row r="129" ht="16.5" hidden="1" customHeight="1" x14ac:dyDescent="0.2"/>
    <row r="130" ht="16.5" hidden="1" customHeight="1" x14ac:dyDescent="0.2"/>
    <row r="131" ht="16.5" hidden="1" customHeight="1" x14ac:dyDescent="0.2"/>
    <row r="132" ht="16.5" hidden="1" customHeight="1" x14ac:dyDescent="0.2"/>
    <row r="133" ht="16.5" hidden="1" customHeight="1" x14ac:dyDescent="0.2"/>
    <row r="134" ht="16.5" hidden="1" customHeight="1" x14ac:dyDescent="0.2"/>
    <row r="135" ht="16.5" hidden="1" customHeight="1" x14ac:dyDescent="0.2"/>
    <row r="136" ht="16.5" hidden="1" customHeight="1" x14ac:dyDescent="0.2"/>
    <row r="137" ht="16.5" hidden="1" customHeight="1" x14ac:dyDescent="0.2"/>
    <row r="138" ht="16.5" hidden="1" customHeight="1" x14ac:dyDescent="0.2"/>
    <row r="139" ht="16.5" hidden="1" customHeight="1" x14ac:dyDescent="0.2"/>
    <row r="140" ht="16.5" hidden="1" customHeight="1" x14ac:dyDescent="0.2"/>
    <row r="141" ht="16.5" hidden="1" customHeight="1" x14ac:dyDescent="0.2"/>
    <row r="142" ht="16.5" hidden="1" customHeight="1" x14ac:dyDescent="0.2"/>
    <row r="143" ht="16.5" hidden="1" customHeight="1" x14ac:dyDescent="0.2"/>
    <row r="144" ht="16.5" hidden="1" customHeight="1" x14ac:dyDescent="0.2"/>
    <row r="145" ht="16.5" hidden="1" customHeight="1" x14ac:dyDescent="0.2"/>
    <row r="146" ht="16.5" hidden="1" customHeight="1" x14ac:dyDescent="0.2"/>
    <row r="147" ht="16.5" hidden="1" customHeight="1" x14ac:dyDescent="0.2"/>
    <row r="148" ht="16.5" hidden="1" customHeight="1" x14ac:dyDescent="0.2"/>
    <row r="149" ht="16.5" hidden="1" customHeight="1" x14ac:dyDescent="0.2"/>
    <row r="150" ht="16.5" hidden="1" customHeight="1" x14ac:dyDescent="0.2"/>
    <row r="151" ht="16.5" hidden="1" customHeight="1" x14ac:dyDescent="0.2"/>
    <row r="152" ht="16.5" hidden="1" customHeight="1" x14ac:dyDescent="0.2"/>
    <row r="153" ht="16.5" hidden="1" customHeight="1" x14ac:dyDescent="0.2"/>
    <row r="154" ht="16.5" hidden="1" customHeight="1" x14ac:dyDescent="0.2"/>
    <row r="155" ht="16.5" hidden="1" customHeight="1" x14ac:dyDescent="0.2"/>
    <row r="156" ht="16.5" hidden="1" customHeight="1" x14ac:dyDescent="0.2"/>
  </sheetData>
  <mergeCells count="5">
    <mergeCell ref="A48:B48"/>
    <mergeCell ref="A1:F1"/>
    <mergeCell ref="A2:E2"/>
    <mergeCell ref="A35:C35"/>
    <mergeCell ref="A47:B47"/>
  </mergeCells>
  <printOptions horizontalCentered="1"/>
  <pageMargins left="0.118110236220472" right="0.118110236220472" top="0.66929133858267698" bottom="0.35433070866141703" header="0.90551181102362199" footer="3.9370078740157501E-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rightToLeft="1" zoomScaleNormal="100" zoomScaleSheetLayoutView="100" workbookViewId="0">
      <selection activeCell="F7" sqref="F7"/>
    </sheetView>
  </sheetViews>
  <sheetFormatPr defaultRowHeight="15.75" customHeight="1" x14ac:dyDescent="0.2"/>
  <cols>
    <col min="1" max="1" width="7.42578125" customWidth="1"/>
    <col min="2" max="2" width="43.140625" customWidth="1"/>
    <col min="3" max="3" width="14" customWidth="1"/>
    <col min="4" max="4" width="7.5703125" customWidth="1"/>
    <col min="5" max="5" width="47.7109375" customWidth="1"/>
    <col min="6" max="6" width="12.42578125" bestFit="1" customWidth="1"/>
    <col min="11" max="11" width="13.7109375" customWidth="1"/>
  </cols>
  <sheetData>
    <row r="1" spans="1:6" ht="16.5" customHeight="1" x14ac:dyDescent="0.2">
      <c r="A1" s="108" t="s">
        <v>0</v>
      </c>
      <c r="B1" s="108"/>
      <c r="C1" s="108"/>
      <c r="D1" s="108"/>
      <c r="E1" s="108"/>
      <c r="F1" s="108"/>
    </row>
    <row r="2" spans="1:6" ht="16.5" customHeight="1" x14ac:dyDescent="0.2">
      <c r="A2" s="109"/>
      <c r="B2" s="109"/>
      <c r="C2" s="109"/>
      <c r="D2" s="109"/>
      <c r="E2" s="109"/>
      <c r="F2" s="1" t="s">
        <v>1</v>
      </c>
    </row>
    <row r="3" spans="1:6" ht="16.5" customHeight="1" thickBot="1" x14ac:dyDescent="0.25">
      <c r="A3" s="2" t="s">
        <v>2</v>
      </c>
      <c r="B3" s="3" t="s">
        <v>3</v>
      </c>
      <c r="C3" s="4" t="s">
        <v>4</v>
      </c>
      <c r="D3" s="4" t="s">
        <v>2</v>
      </c>
      <c r="E3" s="5" t="s">
        <v>5</v>
      </c>
      <c r="F3" s="4" t="s">
        <v>6</v>
      </c>
    </row>
    <row r="4" spans="1:6" ht="16.5" customHeight="1" x14ac:dyDescent="0.2">
      <c r="A4" s="6">
        <v>100</v>
      </c>
      <c r="B4" s="7" t="s">
        <v>7</v>
      </c>
      <c r="C4" s="8">
        <f>+'2'!C4+'3'!C4+'4'!C4</f>
        <v>67999861</v>
      </c>
      <c r="D4" s="4">
        <v>2100</v>
      </c>
      <c r="E4" s="7" t="s">
        <v>8</v>
      </c>
      <c r="F4" s="9">
        <f>[1]البان!F5+'[1]شركة ما بين النهرين'!F5</f>
        <v>52409829</v>
      </c>
    </row>
    <row r="5" spans="1:6" ht="16.5" customHeight="1" x14ac:dyDescent="0.2">
      <c r="A5" s="2">
        <v>200</v>
      </c>
      <c r="B5" s="10" t="s">
        <v>9</v>
      </c>
      <c r="C5" s="11">
        <f>[1]البان!C6+'[1]شركة ما بين النهرين'!C6</f>
        <v>100297315</v>
      </c>
      <c r="D5" s="4">
        <v>2200</v>
      </c>
      <c r="E5" s="10" t="s">
        <v>10</v>
      </c>
      <c r="F5" s="12">
        <f>[1]البان!F6+'[1]شركة ما بين النهرين'!F6</f>
        <v>11363617</v>
      </c>
    </row>
    <row r="6" spans="1:6" ht="16.5" customHeight="1" x14ac:dyDescent="0.2">
      <c r="A6" s="2">
        <v>300</v>
      </c>
      <c r="B6" s="10" t="s">
        <v>11</v>
      </c>
      <c r="C6" s="11">
        <f>[1]البان!C7+'[1]شركة ما بين النهرين'!C7</f>
        <v>0</v>
      </c>
      <c r="D6" s="4">
        <v>2300</v>
      </c>
      <c r="E6" s="10" t="s">
        <v>12</v>
      </c>
      <c r="F6" s="12">
        <f>[1]البان!F7+'[1]شركة ما بين النهرين'!F7</f>
        <v>22272072</v>
      </c>
    </row>
    <row r="7" spans="1:6" ht="16.5" customHeight="1" x14ac:dyDescent="0.2">
      <c r="A7" s="2">
        <v>400</v>
      </c>
      <c r="B7" s="10" t="s">
        <v>13</v>
      </c>
      <c r="C7" s="11">
        <f>[1]البان!C8+'[1]شركة ما بين النهرين'!C8</f>
        <v>102303014</v>
      </c>
      <c r="D7" s="4">
        <v>2310</v>
      </c>
      <c r="E7" s="10" t="s">
        <v>14</v>
      </c>
      <c r="F7" s="12">
        <f>[1]البان!F8+'[1]شركة ما بين النهرين'!F8</f>
        <v>12939343</v>
      </c>
    </row>
    <row r="8" spans="1:6" ht="16.5" customHeight="1" x14ac:dyDescent="0.2">
      <c r="A8" s="2">
        <v>500</v>
      </c>
      <c r="B8" s="10" t="s">
        <v>15</v>
      </c>
      <c r="C8" s="11">
        <f>[1]البان!C9+'[1]شركة ما بين النهرين'!C9</f>
        <v>27437532</v>
      </c>
      <c r="D8" s="4">
        <v>2320</v>
      </c>
      <c r="E8" s="10" t="s">
        <v>16</v>
      </c>
      <c r="F8" s="12">
        <f>[1]البان!F9+'[1]شركة ما بين النهرين'!F9</f>
        <v>9332729</v>
      </c>
    </row>
    <row r="9" spans="1:6" ht="16.5" customHeight="1" x14ac:dyDescent="0.2">
      <c r="A9" s="2">
        <v>600</v>
      </c>
      <c r="B9" s="10" t="s">
        <v>17</v>
      </c>
      <c r="C9" s="11">
        <f>[1]البان!C10+'[1]شركة ما بين النهرين'!C10</f>
        <v>45000000</v>
      </c>
      <c r="D9" s="4">
        <v>2400</v>
      </c>
      <c r="E9" s="10" t="s">
        <v>18</v>
      </c>
      <c r="F9" s="12">
        <f>[1]البان!F10+'[1]شركة ما بين النهرين'!F10</f>
        <v>36739570</v>
      </c>
    </row>
    <row r="10" spans="1:6" ht="16.5" customHeight="1" x14ac:dyDescent="0.2">
      <c r="A10" s="2">
        <v>700</v>
      </c>
      <c r="B10" s="10" t="s">
        <v>19</v>
      </c>
      <c r="C10" s="11">
        <f>[1]البان!C11+'[1]شركة ما بين النهرين'!C11</f>
        <v>174740546</v>
      </c>
      <c r="D10" s="4">
        <v>2500</v>
      </c>
      <c r="E10" s="10" t="s">
        <v>20</v>
      </c>
      <c r="F10" s="12">
        <f>[1]البان!F11+'[1]شركة ما بين النهرين'!F11</f>
        <v>375519</v>
      </c>
    </row>
    <row r="11" spans="1:6" ht="16.5" customHeight="1" x14ac:dyDescent="0.2">
      <c r="A11" s="2">
        <v>800</v>
      </c>
      <c r="B11" s="10" t="s">
        <v>21</v>
      </c>
      <c r="C11" s="11">
        <f>[1]البان!C12+'[1]شركة ما بين النهرين'!C12</f>
        <v>294954705</v>
      </c>
      <c r="D11" s="4">
        <v>2600</v>
      </c>
      <c r="E11" s="10" t="s">
        <v>22</v>
      </c>
      <c r="F11" s="12">
        <f>[1]البان!F12+'[1]شركة ما بين النهرين'!F12</f>
        <v>8057907</v>
      </c>
    </row>
    <row r="12" spans="1:6" ht="16.5" customHeight="1" x14ac:dyDescent="0.2">
      <c r="A12" s="2">
        <v>900</v>
      </c>
      <c r="B12" s="10" t="s">
        <v>23</v>
      </c>
      <c r="C12" s="11">
        <f>[1]البان!C13+'[1]شركة ما بين النهرين'!C13</f>
        <v>469695251</v>
      </c>
      <c r="D12" s="4">
        <v>2700</v>
      </c>
      <c r="E12" s="10" t="s">
        <v>24</v>
      </c>
      <c r="F12" s="12">
        <f>[1]البان!F13+'[1]شركة ما بين النهرين'!F13</f>
        <v>45172996</v>
      </c>
    </row>
    <row r="13" spans="1:6" ht="16.5" customHeight="1" x14ac:dyDescent="0.2">
      <c r="A13" s="2">
        <v>1000</v>
      </c>
      <c r="B13" s="10" t="s">
        <v>25</v>
      </c>
      <c r="C13" s="11">
        <f>[1]البان!C14+'[1]شركة ما بين النهرين'!C14</f>
        <v>59987333</v>
      </c>
      <c r="D13" s="4">
        <v>2800</v>
      </c>
      <c r="E13" s="10" t="s">
        <v>26</v>
      </c>
      <c r="F13" s="12">
        <f>[1]البان!F14+'[1]شركة ما بين النهرين'!F14</f>
        <v>72618041</v>
      </c>
    </row>
    <row r="14" spans="1:6" ht="16.5" customHeight="1" x14ac:dyDescent="0.2">
      <c r="A14" s="2">
        <v>1010</v>
      </c>
      <c r="B14" s="10" t="s">
        <v>27</v>
      </c>
      <c r="C14" s="11">
        <f>[1]البان!C15+'[1]شركة ما بين النهرين'!C15</f>
        <v>3786113</v>
      </c>
      <c r="D14" s="4">
        <v>2900</v>
      </c>
      <c r="E14" s="10" t="s">
        <v>28</v>
      </c>
      <c r="F14" s="12">
        <f>[1]البان!F15+'[1]شركة ما بين النهرين'!F15</f>
        <v>-27445045</v>
      </c>
    </row>
    <row r="15" spans="1:6" ht="16.5" customHeight="1" x14ac:dyDescent="0.2">
      <c r="A15" s="2">
        <v>1100</v>
      </c>
      <c r="B15" s="10" t="s">
        <v>29</v>
      </c>
      <c r="C15" s="11">
        <f>[1]البان!C16+'[1]شركة ما بين النهرين'!C16</f>
        <v>2962730</v>
      </c>
      <c r="D15" s="4">
        <v>3000</v>
      </c>
      <c r="E15" s="10" t="s">
        <v>30</v>
      </c>
      <c r="F15" s="12">
        <f>[1]البان!F16+'[1]شركة ما بين النهرين'!F16</f>
        <v>0</v>
      </c>
    </row>
    <row r="16" spans="1:6" ht="16.5" customHeight="1" x14ac:dyDescent="0.2">
      <c r="A16" s="2">
        <v>1200</v>
      </c>
      <c r="B16" s="10" t="s">
        <v>31</v>
      </c>
      <c r="C16" s="11">
        <f>[1]البان!C17+'[1]شركة ما بين النهرين'!C17</f>
        <v>60810716</v>
      </c>
      <c r="D16" s="4">
        <v>3100</v>
      </c>
      <c r="E16" s="10" t="s">
        <v>32</v>
      </c>
      <c r="F16" s="12">
        <f>[1]البان!F17+'[1]شركة ما بين النهرين'!F17</f>
        <v>59879291</v>
      </c>
    </row>
    <row r="17" spans="1:6" ht="16.5" customHeight="1" x14ac:dyDescent="0.2">
      <c r="A17" s="2">
        <v>1300</v>
      </c>
      <c r="B17" s="10" t="s">
        <v>33</v>
      </c>
      <c r="C17" s="11">
        <f>[1]البان!C18+'[1]شركة ما بين النهرين'!C18</f>
        <v>32435215</v>
      </c>
      <c r="D17" s="4">
        <v>3200</v>
      </c>
      <c r="E17" s="10" t="s">
        <v>34</v>
      </c>
      <c r="F17" s="12">
        <f>[1]البان!F18+'[1]شركة ما بين النهرين'!F18</f>
        <v>32434246</v>
      </c>
    </row>
    <row r="18" spans="1:6" ht="16.5" customHeight="1" x14ac:dyDescent="0.2">
      <c r="A18" s="2">
        <v>1310</v>
      </c>
      <c r="B18" s="10" t="s">
        <v>35</v>
      </c>
      <c r="C18" s="11">
        <f>[1]البان!C19+'[1]شركة ما بين النهرين'!C19</f>
        <v>9001339</v>
      </c>
      <c r="D18" s="4">
        <v>3300</v>
      </c>
      <c r="E18" s="10" t="s">
        <v>36</v>
      </c>
      <c r="F18" s="12">
        <f>[1]البان!F19+'[1]شركة ما بين النهرين'!F19</f>
        <v>3078635</v>
      </c>
    </row>
    <row r="19" spans="1:6" ht="16.5" customHeight="1" x14ac:dyDescent="0.2">
      <c r="A19" s="2">
        <v>1320</v>
      </c>
      <c r="B19" s="10" t="s">
        <v>37</v>
      </c>
      <c r="C19" s="11">
        <f>[1]البان!C20+'[1]شركة ما بين النهرين'!C20</f>
        <v>266392</v>
      </c>
      <c r="D19" s="4">
        <v>3400</v>
      </c>
      <c r="E19" s="10" t="s">
        <v>38</v>
      </c>
      <c r="F19" s="12">
        <f>[1]البان!F20+'[1]شركة ما بين النهرين'!F20</f>
        <v>29355611</v>
      </c>
    </row>
    <row r="20" spans="1:6" ht="16.5" customHeight="1" x14ac:dyDescent="0.2">
      <c r="A20" s="2">
        <v>1330</v>
      </c>
      <c r="B20" s="10" t="s">
        <v>39</v>
      </c>
      <c r="C20" s="11">
        <f>[1]البان!C21+'[1]شركة ما بين النهرين'!C21</f>
        <v>23167484</v>
      </c>
      <c r="D20" s="4">
        <v>3500</v>
      </c>
      <c r="E20" s="10" t="s">
        <v>40</v>
      </c>
      <c r="F20" s="12">
        <f>[1]البان!F21+'[1]شركة ما بين النهرين'!F21</f>
        <v>8164182</v>
      </c>
    </row>
    <row r="21" spans="1:6" ht="16.5" customHeight="1" x14ac:dyDescent="0.2">
      <c r="A21" s="2">
        <v>1340</v>
      </c>
      <c r="B21" s="10" t="s">
        <v>41</v>
      </c>
      <c r="C21" s="11">
        <f>[1]البان!C22+'[1]شركة ما بين النهرين'!C22</f>
        <v>0</v>
      </c>
      <c r="D21" s="4">
        <v>3600</v>
      </c>
      <c r="E21" s="10" t="s">
        <v>42</v>
      </c>
      <c r="F21" s="12">
        <f>[1]البان!F22+'[1]شركة ما بين النهرين'!F22</f>
        <v>37519793</v>
      </c>
    </row>
    <row r="22" spans="1:6" ht="16.5" customHeight="1" x14ac:dyDescent="0.2">
      <c r="A22" s="2">
        <v>1350</v>
      </c>
      <c r="B22" s="10" t="s">
        <v>43</v>
      </c>
      <c r="C22" s="11">
        <f>[1]البان!C23+'[1]شركة ما بين النهرين'!C23</f>
        <v>0</v>
      </c>
      <c r="D22" s="4">
        <v>3620</v>
      </c>
      <c r="E22" s="10" t="s">
        <v>44</v>
      </c>
      <c r="F22" s="12">
        <f>[1]البان!F23+'[1]شركة ما بين النهرين'!F23</f>
        <v>30218405</v>
      </c>
    </row>
    <row r="23" spans="1:6" ht="16.5" customHeight="1" x14ac:dyDescent="0.2">
      <c r="A23" s="2">
        <v>1360</v>
      </c>
      <c r="B23" s="10" t="s">
        <v>45</v>
      </c>
      <c r="C23" s="11">
        <f>[1]البان!C24+'[1]شركة ما بين النهرين'!C24</f>
        <v>0</v>
      </c>
      <c r="D23" s="4">
        <v>3621</v>
      </c>
      <c r="E23" s="10" t="s">
        <v>9</v>
      </c>
      <c r="F23" s="12">
        <f>[1]البان!F24+'[1]شركة ما بين النهرين'!F24</f>
        <v>30218405</v>
      </c>
    </row>
    <row r="24" spans="1:6" ht="16.5" customHeight="1" x14ac:dyDescent="0.2">
      <c r="A24" s="2">
        <v>1400</v>
      </c>
      <c r="B24" s="10" t="s">
        <v>46</v>
      </c>
      <c r="C24" s="11">
        <f>[1]البان!C25+'[1]شركة ما بين النهرين'!C25</f>
        <v>133300904</v>
      </c>
      <c r="D24" s="4">
        <v>3622</v>
      </c>
      <c r="E24" s="10" t="s">
        <v>47</v>
      </c>
      <c r="F24" s="12">
        <f>[1]البان!F25+'[1]شركة ما بين النهرين'!F25</f>
        <v>0</v>
      </c>
    </row>
    <row r="25" spans="1:6" ht="16.5" customHeight="1" x14ac:dyDescent="0.2">
      <c r="A25" s="2">
        <v>1500</v>
      </c>
      <c r="B25" s="10" t="s">
        <v>48</v>
      </c>
      <c r="C25" s="11">
        <f>[1]البان!C26+'[1]شركة ما بين النهرين'!C26</f>
        <v>240220246</v>
      </c>
      <c r="D25" s="4">
        <v>3623</v>
      </c>
      <c r="E25" s="10" t="s">
        <v>49</v>
      </c>
      <c r="F25" s="12">
        <f>[1]البان!F26+'[1]شركة ما بين النهرين'!F26</f>
        <v>0</v>
      </c>
    </row>
    <row r="26" spans="1:6" ht="16.5" customHeight="1" x14ac:dyDescent="0.2">
      <c r="A26" s="2">
        <v>1600</v>
      </c>
      <c r="B26" s="10" t="s">
        <v>50</v>
      </c>
      <c r="C26" s="11">
        <f>[1]البان!C27+'[1]شركة ما بين النهرين'!C27</f>
        <v>405956365</v>
      </c>
      <c r="D26" s="4">
        <v>3630</v>
      </c>
      <c r="E26" s="10" t="s">
        <v>51</v>
      </c>
      <c r="F26" s="12">
        <f>[1]البان!F27+'[1]شركة ما بين النهرين'!F27</f>
        <v>13664724</v>
      </c>
    </row>
    <row r="27" spans="1:6" ht="16.5" customHeight="1" x14ac:dyDescent="0.2">
      <c r="A27" s="2">
        <v>1700</v>
      </c>
      <c r="B27" s="10" t="s">
        <v>52</v>
      </c>
      <c r="C27" s="11">
        <f>[1]البان!C28+'[1]شركة ما بين النهرين'!C28</f>
        <v>111001660</v>
      </c>
      <c r="D27" s="4">
        <v>3640</v>
      </c>
      <c r="E27" s="10" t="s">
        <v>53</v>
      </c>
      <c r="F27" s="12">
        <f>[1]البان!F28+'[1]شركة ما بين النهرين'!F28</f>
        <v>14060</v>
      </c>
    </row>
    <row r="28" spans="1:6" ht="19.5" customHeight="1" x14ac:dyDescent="0.2">
      <c r="A28" s="2">
        <v>1800</v>
      </c>
      <c r="B28" s="10" t="s">
        <v>54</v>
      </c>
      <c r="C28" s="11">
        <f>[1]البان!C29+'[1]شركة ما بين النهرين'!C29</f>
        <v>2928170</v>
      </c>
      <c r="D28" s="4">
        <v>3650</v>
      </c>
      <c r="E28" s="10" t="s">
        <v>55</v>
      </c>
      <c r="F28" s="12">
        <f>[1]البان!F29+'[1]شركة ما بين النهرين'!F29</f>
        <v>-6377396</v>
      </c>
    </row>
    <row r="29" spans="1:6" ht="16.5" customHeight="1" x14ac:dyDescent="0.2">
      <c r="A29" s="2">
        <v>1900</v>
      </c>
      <c r="B29" s="10" t="s">
        <v>56</v>
      </c>
      <c r="C29" s="11">
        <f>[1]البان!C30+'[1]شركة ما بين النهرين'!C30</f>
        <v>174740546</v>
      </c>
      <c r="D29" s="4">
        <v>3700</v>
      </c>
      <c r="E29" s="10" t="s">
        <v>57</v>
      </c>
      <c r="F29" s="12">
        <f>[1]البان!F30+'[1]شركة ما بين النهرين'!F30</f>
        <v>13664724</v>
      </c>
    </row>
    <row r="30" spans="1:6" ht="16.5" customHeight="1" x14ac:dyDescent="0.2">
      <c r="A30" s="2">
        <v>2000</v>
      </c>
      <c r="B30" s="10" t="s">
        <v>58</v>
      </c>
      <c r="C30" s="11">
        <f>[1]البان!C31+'[1]شركة ما بين النهرين'!C31</f>
        <v>469695251</v>
      </c>
      <c r="D30" s="4">
        <v>3800</v>
      </c>
      <c r="E30" s="10" t="s">
        <v>59</v>
      </c>
      <c r="F30" s="12">
        <f>[1]البان!F31+'[1]شركة ما بين النهرين'!F31</f>
        <v>15690887</v>
      </c>
    </row>
    <row r="31" spans="1:6" ht="16.5" hidden="1" customHeight="1" x14ac:dyDescent="0.2">
      <c r="A31" s="13"/>
      <c r="B31" s="14"/>
      <c r="C31" s="13"/>
      <c r="D31" s="13"/>
      <c r="E31" s="14"/>
      <c r="F31" s="13"/>
    </row>
    <row r="32" spans="1:6" ht="24.75" hidden="1" customHeight="1" x14ac:dyDescent="0.2">
      <c r="A32" s="15"/>
      <c r="B32" s="15"/>
      <c r="C32" s="16">
        <f>C12-C30</f>
        <v>0</v>
      </c>
      <c r="D32" s="15"/>
      <c r="E32" s="17"/>
      <c r="F32" s="18"/>
    </row>
    <row r="33" spans="1:6" ht="24.75" hidden="1" customHeight="1" x14ac:dyDescent="0.2">
      <c r="A33" s="19" t="s">
        <v>60</v>
      </c>
      <c r="B33" s="20"/>
      <c r="C33" s="21"/>
      <c r="D33" s="22"/>
      <c r="E33" s="23">
        <f>F22+F26+F27+F28</f>
        <v>37519793</v>
      </c>
      <c r="F33" s="22"/>
    </row>
    <row r="34" spans="1:6" ht="24.75" hidden="1" customHeight="1" x14ac:dyDescent="0.2">
      <c r="A34" s="110" t="s">
        <v>61</v>
      </c>
      <c r="B34" s="110"/>
      <c r="C34" s="22"/>
      <c r="D34" s="22"/>
      <c r="E34" s="22"/>
      <c r="F34" s="22">
        <f>F21-E33</f>
        <v>0</v>
      </c>
    </row>
    <row r="35" spans="1:6" ht="24.75" hidden="1" customHeight="1" x14ac:dyDescent="0.2">
      <c r="A35" s="110" t="s">
        <v>62</v>
      </c>
      <c r="B35" s="110"/>
      <c r="C35" s="22"/>
      <c r="D35" s="22"/>
      <c r="E35" s="22"/>
      <c r="F35" s="22"/>
    </row>
    <row r="36" spans="1:6" ht="24.75" hidden="1" customHeight="1" x14ac:dyDescent="0.2">
      <c r="A36" s="110" t="s">
        <v>63</v>
      </c>
      <c r="B36" s="110"/>
      <c r="C36" s="22"/>
      <c r="D36" s="22"/>
      <c r="E36" s="22"/>
      <c r="F36" s="22"/>
    </row>
    <row r="37" spans="1:6" ht="21.75" hidden="1" customHeight="1" x14ac:dyDescent="0.2">
      <c r="A37" s="103" t="s">
        <v>64</v>
      </c>
      <c r="B37" s="103"/>
      <c r="C37" s="103"/>
      <c r="D37" s="22"/>
      <c r="E37" s="22"/>
      <c r="F37" s="22"/>
    </row>
    <row r="38" spans="1:6" ht="25.5" hidden="1" customHeight="1" x14ac:dyDescent="0.2">
      <c r="A38" s="24" t="s">
        <v>65</v>
      </c>
      <c r="B38" s="25"/>
      <c r="C38" s="26" t="s">
        <v>66</v>
      </c>
      <c r="D38" s="26" t="s">
        <v>67</v>
      </c>
      <c r="E38" s="22"/>
      <c r="F38" s="22"/>
    </row>
    <row r="39" spans="1:6" ht="25.5" hidden="1" customHeight="1" x14ac:dyDescent="0.2">
      <c r="A39" s="27" t="s">
        <v>68</v>
      </c>
      <c r="B39" s="28"/>
      <c r="C39" s="29">
        <f>F12/F29</f>
        <v>3.3058110796822535</v>
      </c>
      <c r="D39" s="29"/>
      <c r="E39" s="22"/>
      <c r="F39" s="22"/>
    </row>
    <row r="40" spans="1:6" ht="25.5" hidden="1" customHeight="1" x14ac:dyDescent="0.2">
      <c r="A40" s="27" t="s">
        <v>69</v>
      </c>
      <c r="B40" s="28"/>
      <c r="C40" s="29">
        <f>F12/C13</f>
        <v>0.75304224643559337</v>
      </c>
      <c r="D40" s="29"/>
      <c r="E40" s="22"/>
      <c r="F40" s="22"/>
    </row>
    <row r="41" spans="1:6" ht="25.5" hidden="1" customHeight="1" x14ac:dyDescent="0.2">
      <c r="A41" s="27" t="s">
        <v>70</v>
      </c>
      <c r="B41" s="28"/>
      <c r="C41" s="29">
        <f>C26/C11</f>
        <v>1.3763345968663223</v>
      </c>
      <c r="D41" s="29"/>
      <c r="E41" s="22"/>
      <c r="F41" s="22"/>
    </row>
    <row r="42" spans="1:6" ht="25.5" hidden="1" customHeight="1" x14ac:dyDescent="0.2">
      <c r="A42" s="27" t="s">
        <v>71</v>
      </c>
      <c r="B42" s="28"/>
      <c r="C42" s="29">
        <f>C25/C11</f>
        <v>0.81443096830748984</v>
      </c>
      <c r="D42" s="29"/>
      <c r="E42" s="22"/>
      <c r="F42" s="22"/>
    </row>
    <row r="43" spans="1:6" ht="25.5" hidden="1" customHeight="1" x14ac:dyDescent="0.2">
      <c r="A43" s="27" t="s">
        <v>72</v>
      </c>
      <c r="B43" s="28"/>
      <c r="C43" s="29"/>
      <c r="D43" s="29">
        <f>F22/C29*100</f>
        <v>17.293298946198782</v>
      </c>
      <c r="E43" s="22"/>
      <c r="F43" s="22"/>
    </row>
    <row r="44" spans="1:6" ht="25.5" hidden="1" customHeight="1" x14ac:dyDescent="0.2">
      <c r="A44" s="27" t="s">
        <v>73</v>
      </c>
      <c r="B44" s="28"/>
      <c r="C44" s="29"/>
      <c r="D44" s="29">
        <f>C9/C30*100</f>
        <v>9.5806802185445132</v>
      </c>
      <c r="E44" s="22"/>
      <c r="F44" s="22"/>
    </row>
    <row r="45" spans="1:6" ht="25.5" hidden="1" customHeight="1" x14ac:dyDescent="0.2">
      <c r="A45" s="27" t="s">
        <v>74</v>
      </c>
      <c r="B45" s="28"/>
      <c r="C45" s="29">
        <f>C29/F19</f>
        <v>5.9525433144620976</v>
      </c>
      <c r="D45" s="29"/>
      <c r="E45" s="22"/>
      <c r="F45" s="22"/>
    </row>
    <row r="46" spans="1:6" ht="25.5" hidden="1" customHeight="1" x14ac:dyDescent="0.2">
      <c r="A46" s="27" t="s">
        <v>75</v>
      </c>
      <c r="B46" s="28"/>
      <c r="C46" s="29">
        <f>F22/F17</f>
        <v>0.93168205605889531</v>
      </c>
      <c r="D46" s="29"/>
      <c r="E46" s="22"/>
      <c r="F46" s="22"/>
    </row>
    <row r="47" spans="1:6" ht="25.5" hidden="1" customHeight="1" x14ac:dyDescent="0.2">
      <c r="A47" s="27" t="s">
        <v>76</v>
      </c>
      <c r="B47" s="28"/>
      <c r="C47" s="29"/>
      <c r="D47" s="29">
        <f>C7/C30*100</f>
        <v>21.780721389495163</v>
      </c>
      <c r="E47" s="22"/>
      <c r="F47" s="22"/>
    </row>
    <row r="48" spans="1:6" ht="16.5" hidden="1" customHeight="1" x14ac:dyDescent="0.2">
      <c r="A48" s="27" t="s">
        <v>77</v>
      </c>
      <c r="B48" s="28"/>
      <c r="C48" s="29">
        <f>F22/C4</f>
        <v>0.44438921720737046</v>
      </c>
      <c r="D48" s="29"/>
      <c r="E48" s="22"/>
      <c r="F48" s="22"/>
    </row>
    <row r="49" spans="1:6" ht="16.5" hidden="1" customHeight="1" x14ac:dyDescent="0.2">
      <c r="A49" s="104" t="s">
        <v>78</v>
      </c>
      <c r="B49" s="105"/>
      <c r="C49" s="30">
        <f>F12/C52</f>
        <v>90.028551328017414</v>
      </c>
      <c r="D49" s="30"/>
      <c r="E49" s="22"/>
      <c r="F49" s="22"/>
    </row>
    <row r="50" spans="1:6" ht="16.5" hidden="1" customHeight="1" x14ac:dyDescent="0.2">
      <c r="A50" s="106" t="s">
        <v>79</v>
      </c>
      <c r="B50" s="107"/>
      <c r="C50" s="30">
        <f>F9/C17</f>
        <v>1.1327062268586781</v>
      </c>
      <c r="D50" s="30"/>
      <c r="E50" s="31"/>
      <c r="F50" s="22"/>
    </row>
    <row r="51" spans="1:6" ht="16.5" hidden="1" customHeight="1" x14ac:dyDescent="0.2">
      <c r="A51" s="22"/>
      <c r="B51" s="31"/>
      <c r="C51" s="22"/>
      <c r="D51" s="22"/>
      <c r="E51" s="22"/>
      <c r="F51" s="22"/>
    </row>
    <row r="52" spans="1:6" ht="16.5" hidden="1" customHeight="1" x14ac:dyDescent="0.2">
      <c r="A52" s="22" t="s">
        <v>80</v>
      </c>
      <c r="B52" s="22"/>
      <c r="C52" s="15">
        <f>'[1]صناعة السكر'!C103+[1]البان!C103</f>
        <v>501763</v>
      </c>
      <c r="D52" s="22"/>
      <c r="E52" s="22"/>
      <c r="F52" s="22"/>
    </row>
    <row r="53" spans="1:6" ht="16.5" hidden="1" customHeight="1" x14ac:dyDescent="0.2">
      <c r="A53" s="22"/>
      <c r="B53" s="22"/>
      <c r="C53" s="22"/>
      <c r="D53" s="22"/>
      <c r="E53" s="22"/>
      <c r="F53" s="22"/>
    </row>
    <row r="54" spans="1:6" ht="16.5" hidden="1" customHeight="1" x14ac:dyDescent="0.2">
      <c r="A54" s="22"/>
      <c r="B54" s="22"/>
      <c r="C54" s="22"/>
      <c r="D54" s="22"/>
      <c r="E54" s="22"/>
      <c r="F54" s="22"/>
    </row>
    <row r="55" spans="1:6" ht="16.5" hidden="1" customHeight="1" x14ac:dyDescent="0.2">
      <c r="A55" s="22"/>
      <c r="B55" s="22"/>
      <c r="C55" s="22"/>
      <c r="D55" s="22"/>
      <c r="E55" s="31"/>
      <c r="F55" s="22"/>
    </row>
    <row r="56" spans="1:6" ht="16.5" hidden="1" customHeight="1" x14ac:dyDescent="0.2">
      <c r="A56" s="22"/>
      <c r="B56" s="31"/>
      <c r="C56" s="15"/>
      <c r="D56" s="15"/>
      <c r="E56" s="22"/>
      <c r="F56" s="32"/>
    </row>
    <row r="57" spans="1:6" ht="16.5" hidden="1" customHeight="1" x14ac:dyDescent="0.2">
      <c r="A57" s="22"/>
      <c r="B57" s="22"/>
      <c r="C57" s="15"/>
      <c r="D57" s="15"/>
      <c r="E57" s="22"/>
      <c r="F57" s="22"/>
    </row>
    <row r="58" spans="1:6" ht="16.5" hidden="1" customHeight="1" x14ac:dyDescent="0.2">
      <c r="A58" s="22"/>
      <c r="B58" s="22"/>
      <c r="C58" s="22"/>
      <c r="D58" s="22"/>
      <c r="E58" s="22"/>
      <c r="F58" s="22"/>
    </row>
    <row r="59" spans="1:6" ht="16.5" hidden="1" customHeight="1" x14ac:dyDescent="0.2">
      <c r="A59" s="22"/>
      <c r="B59" s="22"/>
      <c r="C59" s="22"/>
      <c r="D59" s="22"/>
      <c r="E59" s="22"/>
      <c r="F59" s="22"/>
    </row>
    <row r="60" spans="1:6" ht="16.5" hidden="1" customHeight="1" x14ac:dyDescent="0.2">
      <c r="A60" s="22"/>
      <c r="B60" s="31"/>
      <c r="C60" s="22"/>
      <c r="D60" s="22"/>
      <c r="E60" s="22"/>
      <c r="F60" s="22"/>
    </row>
    <row r="61" spans="1:6" ht="16.5" hidden="1" customHeight="1" x14ac:dyDescent="0.2">
      <c r="A61" s="22"/>
      <c r="B61" s="22"/>
      <c r="C61" s="32"/>
      <c r="D61" s="22"/>
      <c r="E61" s="22"/>
      <c r="F61" s="22"/>
    </row>
    <row r="62" spans="1:6" ht="16.5" hidden="1" customHeight="1" x14ac:dyDescent="0.2">
      <c r="A62" s="22"/>
      <c r="B62" s="22"/>
      <c r="C62" s="32"/>
      <c r="D62" s="22"/>
      <c r="E62" s="22"/>
      <c r="F62" s="22"/>
    </row>
    <row r="63" spans="1:6" ht="16.5" hidden="1" customHeight="1" x14ac:dyDescent="0.2">
      <c r="A63" s="22"/>
      <c r="B63" s="22"/>
      <c r="C63" s="32"/>
      <c r="D63" s="22"/>
      <c r="E63" s="31"/>
      <c r="F63" s="22"/>
    </row>
    <row r="64" spans="1:6" ht="16.5" hidden="1" customHeight="1" x14ac:dyDescent="0.2">
      <c r="A64" s="22"/>
      <c r="B64" s="22"/>
      <c r="C64" s="32"/>
      <c r="D64" s="22"/>
      <c r="E64" s="22"/>
      <c r="F64" s="22"/>
    </row>
    <row r="65" spans="1:6" ht="16.5" hidden="1" customHeight="1" x14ac:dyDescent="0.2">
      <c r="A65" s="22"/>
      <c r="B65" s="22"/>
      <c r="C65" s="32"/>
      <c r="D65" s="22"/>
      <c r="E65" s="22"/>
      <c r="F65" s="22"/>
    </row>
    <row r="66" spans="1:6" ht="16.5" hidden="1" customHeight="1" x14ac:dyDescent="0.2">
      <c r="A66" s="22"/>
      <c r="B66" s="22"/>
      <c r="C66" s="22"/>
      <c r="D66" s="22"/>
      <c r="E66" s="22"/>
      <c r="F66" s="22"/>
    </row>
    <row r="67" spans="1:6" ht="16.5" hidden="1" customHeight="1" x14ac:dyDescent="0.2">
      <c r="A67" s="22"/>
      <c r="B67" s="22"/>
      <c r="C67" s="22"/>
      <c r="D67" s="22"/>
      <c r="E67" s="22"/>
      <c r="F67" s="22"/>
    </row>
    <row r="68" spans="1:6" ht="16.5" hidden="1" customHeight="1" x14ac:dyDescent="0.2">
      <c r="A68" s="22"/>
      <c r="B68" s="22"/>
      <c r="C68" s="22"/>
      <c r="D68" s="22"/>
      <c r="E68" s="22"/>
      <c r="F68" s="22"/>
    </row>
    <row r="69" spans="1:6" ht="16.5" hidden="1" customHeight="1" x14ac:dyDescent="0.2">
      <c r="A69" s="22"/>
      <c r="B69" s="22"/>
      <c r="C69" s="22"/>
      <c r="D69" s="22"/>
      <c r="E69" s="22"/>
      <c r="F69" s="22"/>
    </row>
    <row r="70" spans="1:6" ht="16.5" hidden="1" customHeight="1" x14ac:dyDescent="0.2">
      <c r="A70" s="22"/>
      <c r="B70" s="22"/>
      <c r="C70" s="22"/>
      <c r="D70" s="22"/>
      <c r="E70" s="22"/>
      <c r="F70" s="22"/>
    </row>
    <row r="71" spans="1:6" ht="16.5" hidden="1" customHeight="1" x14ac:dyDescent="0.2">
      <c r="A71" s="22"/>
      <c r="B71" s="22"/>
      <c r="C71" s="22"/>
      <c r="D71" s="22"/>
      <c r="E71" s="22"/>
      <c r="F71" s="22"/>
    </row>
    <row r="72" spans="1:6" ht="16.5" hidden="1" customHeight="1" x14ac:dyDescent="0.2">
      <c r="A72" s="22"/>
      <c r="B72" s="22"/>
      <c r="C72" s="22"/>
      <c r="D72" s="22"/>
      <c r="E72" s="22"/>
      <c r="F72" s="22"/>
    </row>
    <row r="73" spans="1:6" ht="16.5" hidden="1" customHeight="1" x14ac:dyDescent="0.2">
      <c r="A73" s="22"/>
      <c r="B73" s="31"/>
      <c r="C73" s="22"/>
      <c r="D73" s="22"/>
      <c r="E73" s="22"/>
      <c r="F73" s="22"/>
    </row>
    <row r="74" spans="1:6" ht="16.5" hidden="1" customHeight="1" x14ac:dyDescent="0.2">
      <c r="A74" s="22"/>
      <c r="B74" s="22"/>
      <c r="C74" s="22"/>
      <c r="D74" s="22"/>
      <c r="E74" s="22"/>
      <c r="F74" s="22"/>
    </row>
    <row r="75" spans="1:6" ht="16.5" hidden="1" customHeight="1" x14ac:dyDescent="0.2">
      <c r="A75" s="22"/>
      <c r="B75" s="22"/>
      <c r="C75" s="22"/>
      <c r="D75" s="22"/>
      <c r="E75" s="22"/>
      <c r="F75" s="22"/>
    </row>
    <row r="76" spans="1:6" ht="16.5" hidden="1" customHeight="1" x14ac:dyDescent="0.2">
      <c r="A76" s="22"/>
      <c r="B76" s="22"/>
      <c r="C76" s="32"/>
      <c r="D76" s="22"/>
      <c r="E76" s="22"/>
      <c r="F76" s="22"/>
    </row>
    <row r="77" spans="1:6" ht="16.5" hidden="1" customHeight="1" x14ac:dyDescent="0.2">
      <c r="A77" s="22"/>
      <c r="B77" s="22"/>
      <c r="C77" s="32"/>
      <c r="D77" s="22"/>
      <c r="E77" s="22"/>
      <c r="F77" s="22"/>
    </row>
    <row r="78" spans="1:6" ht="16.5" hidden="1" customHeight="1" x14ac:dyDescent="0.2">
      <c r="A78" s="22"/>
      <c r="B78" s="31"/>
      <c r="C78" s="32"/>
      <c r="D78" s="22"/>
      <c r="E78" s="22"/>
      <c r="F78" s="22"/>
    </row>
    <row r="79" spans="1:6" ht="16.5" hidden="1" customHeight="1" x14ac:dyDescent="0.2">
      <c r="A79" s="22"/>
      <c r="B79" s="22"/>
      <c r="C79" s="32"/>
      <c r="D79" s="22"/>
      <c r="E79" s="22"/>
      <c r="F79" s="22"/>
    </row>
    <row r="80" spans="1:6" ht="16.5" hidden="1" customHeight="1" x14ac:dyDescent="0.2">
      <c r="A80" s="22"/>
      <c r="B80" s="22"/>
      <c r="C80" s="22"/>
      <c r="D80" s="22"/>
      <c r="E80" s="22"/>
      <c r="F80" s="22"/>
    </row>
    <row r="81" spans="1:6" ht="16.5" hidden="1" customHeight="1" x14ac:dyDescent="0.2">
      <c r="A81" s="22"/>
      <c r="B81" s="22"/>
      <c r="C81" s="22"/>
      <c r="D81" s="22"/>
      <c r="E81" s="22"/>
      <c r="F81" s="22"/>
    </row>
    <row r="82" spans="1:6" ht="16.5" hidden="1" customHeight="1" x14ac:dyDescent="0.2">
      <c r="A82" s="22"/>
      <c r="B82" s="22"/>
      <c r="C82" s="22"/>
      <c r="D82" s="22"/>
      <c r="E82" s="22"/>
      <c r="F82" s="22"/>
    </row>
    <row r="83" spans="1:6" ht="16.5" hidden="1" customHeight="1" x14ac:dyDescent="0.2">
      <c r="A83" s="22"/>
      <c r="B83" s="31"/>
      <c r="C83" s="22"/>
      <c r="D83" s="22"/>
      <c r="E83" s="22"/>
      <c r="F83" s="22"/>
    </row>
    <row r="84" spans="1:6" ht="16.5" hidden="1" customHeight="1" x14ac:dyDescent="0.2">
      <c r="A84" s="22"/>
      <c r="B84" s="31"/>
      <c r="C84" s="22"/>
      <c r="D84" s="22"/>
      <c r="E84" s="22"/>
      <c r="F84" s="22"/>
    </row>
    <row r="85" spans="1:6" ht="16.5" hidden="1" customHeight="1" x14ac:dyDescent="0.2">
      <c r="A85" s="22"/>
      <c r="B85" s="22"/>
      <c r="C85" s="32"/>
      <c r="D85" s="22"/>
      <c r="E85" s="22"/>
      <c r="F85" s="22"/>
    </row>
    <row r="86" spans="1:6" ht="16.5" hidden="1" customHeight="1" x14ac:dyDescent="0.2">
      <c r="A86" s="22"/>
      <c r="B86" s="22"/>
      <c r="C86" s="22"/>
      <c r="D86" s="22"/>
      <c r="E86" s="22"/>
      <c r="F86" s="22"/>
    </row>
    <row r="87" spans="1:6" ht="16.5" hidden="1" customHeight="1" x14ac:dyDescent="0.2">
      <c r="A87" s="22"/>
      <c r="B87" s="22"/>
      <c r="C87" s="22"/>
      <c r="D87" s="22"/>
      <c r="E87" s="22"/>
      <c r="F87" s="22"/>
    </row>
    <row r="88" spans="1:6" ht="16.5" hidden="1" customHeight="1" x14ac:dyDescent="0.2">
      <c r="A88" s="22"/>
      <c r="B88" s="22"/>
      <c r="C88" s="22"/>
      <c r="D88" s="22"/>
      <c r="E88" s="22"/>
      <c r="F88" s="22"/>
    </row>
    <row r="89" spans="1:6" ht="16.5" hidden="1" customHeight="1" x14ac:dyDescent="0.2">
      <c r="A89" s="22"/>
      <c r="B89" s="31"/>
      <c r="C89" s="22"/>
      <c r="D89" s="22"/>
      <c r="E89" s="22"/>
      <c r="F89" s="22"/>
    </row>
    <row r="90" spans="1:6" ht="16.5" hidden="1" customHeight="1" x14ac:dyDescent="0.2">
      <c r="A90" s="22"/>
      <c r="B90" s="22"/>
      <c r="C90" s="22"/>
      <c r="D90" s="22"/>
      <c r="E90" s="22"/>
      <c r="F90" s="22"/>
    </row>
    <row r="91" spans="1:6" ht="16.5" hidden="1" customHeight="1" x14ac:dyDescent="0.2">
      <c r="A91" s="22"/>
      <c r="B91" s="22"/>
      <c r="C91" s="22"/>
      <c r="D91" s="22"/>
      <c r="E91" s="22"/>
      <c r="F91" s="22"/>
    </row>
    <row r="92" spans="1:6" ht="16.5" hidden="1" customHeight="1" x14ac:dyDescent="0.2">
      <c r="A92" s="22"/>
      <c r="B92" s="22"/>
      <c r="C92" s="22"/>
      <c r="D92" s="22"/>
      <c r="E92" s="22"/>
      <c r="F92" s="22"/>
    </row>
    <row r="93" spans="1:6" ht="16.5" hidden="1" customHeight="1" x14ac:dyDescent="0.2">
      <c r="A93" s="22"/>
      <c r="B93" s="31"/>
      <c r="C93" s="22"/>
      <c r="D93" s="22"/>
      <c r="E93" s="22"/>
      <c r="F93" s="22"/>
    </row>
    <row r="94" spans="1:6" ht="16.5" hidden="1" customHeight="1" x14ac:dyDescent="0.2">
      <c r="A94" s="22"/>
      <c r="B94" s="22"/>
      <c r="C94" s="32"/>
      <c r="D94" s="22"/>
      <c r="E94" s="22"/>
      <c r="F94" s="22"/>
    </row>
    <row r="95" spans="1:6" ht="16.5" hidden="1" customHeight="1" x14ac:dyDescent="0.2">
      <c r="A95" s="22"/>
      <c r="B95" s="22"/>
      <c r="C95" s="22"/>
      <c r="D95" s="22"/>
      <c r="E95" s="22"/>
      <c r="F95" s="22"/>
    </row>
    <row r="96" spans="1:6" ht="16.5" hidden="1" customHeight="1" x14ac:dyDescent="0.2">
      <c r="A96" s="22"/>
      <c r="B96" s="22"/>
      <c r="C96" s="22"/>
      <c r="D96" s="22"/>
      <c r="E96" s="22"/>
      <c r="F96" s="22"/>
    </row>
    <row r="97" spans="1:6" ht="16.5" hidden="1" customHeight="1" x14ac:dyDescent="0.2">
      <c r="A97" s="22"/>
      <c r="B97" s="22"/>
      <c r="C97" s="22"/>
      <c r="D97" s="22"/>
      <c r="E97" s="22"/>
      <c r="F97" s="22"/>
    </row>
    <row r="98" spans="1:6" ht="16.5" hidden="1" customHeight="1" x14ac:dyDescent="0.2">
      <c r="A98" s="22"/>
      <c r="B98" s="22"/>
      <c r="C98" s="22"/>
      <c r="D98" s="22"/>
      <c r="E98" s="22"/>
      <c r="F98" s="22"/>
    </row>
    <row r="99" spans="1:6" ht="16.5" hidden="1" customHeight="1" x14ac:dyDescent="0.2">
      <c r="A99" s="22"/>
      <c r="B99" s="22"/>
      <c r="C99" s="22"/>
      <c r="D99" s="22"/>
      <c r="E99" s="22"/>
      <c r="F99" s="22"/>
    </row>
    <row r="100" spans="1:6" ht="16.5" hidden="1" customHeight="1" x14ac:dyDescent="0.2">
      <c r="A100" s="22"/>
      <c r="B100" s="22"/>
      <c r="C100" s="22"/>
      <c r="D100" s="22"/>
      <c r="E100" s="22"/>
      <c r="F100" s="22"/>
    </row>
    <row r="101" spans="1:6" ht="16.5" hidden="1" customHeight="1" x14ac:dyDescent="0.2">
      <c r="A101" s="22"/>
      <c r="B101" s="31"/>
      <c r="C101" s="22"/>
      <c r="D101" s="22"/>
      <c r="E101" s="22"/>
      <c r="F101" s="22"/>
    </row>
    <row r="102" spans="1:6" ht="16.5" hidden="1" customHeight="1" x14ac:dyDescent="0.2">
      <c r="A102" s="22"/>
      <c r="B102" s="22"/>
      <c r="C102" s="32"/>
      <c r="D102" s="22"/>
      <c r="E102" s="22"/>
      <c r="F102" s="22"/>
    </row>
    <row r="103" spans="1:6" ht="16.5" hidden="1" customHeight="1" x14ac:dyDescent="0.2">
      <c r="A103" s="22"/>
      <c r="B103" s="22"/>
      <c r="C103" s="32"/>
      <c r="D103" s="22"/>
      <c r="E103" s="22"/>
      <c r="F103" s="22"/>
    </row>
    <row r="104" spans="1:6" ht="16.5" hidden="1" customHeight="1" x14ac:dyDescent="0.2">
      <c r="A104" s="22"/>
      <c r="B104" s="22"/>
      <c r="C104" s="32"/>
      <c r="D104" s="22"/>
      <c r="E104" s="22"/>
      <c r="F104" s="22"/>
    </row>
    <row r="105" spans="1:6" ht="16.5" hidden="1" customHeight="1" x14ac:dyDescent="0.2">
      <c r="A105" s="22"/>
      <c r="B105" s="22"/>
      <c r="C105" s="32"/>
      <c r="D105" s="22"/>
      <c r="E105" s="22"/>
      <c r="F105" s="22"/>
    </row>
    <row r="106" spans="1:6" ht="16.5" hidden="1" customHeight="1" x14ac:dyDescent="0.2">
      <c r="A106" s="22"/>
      <c r="B106" s="22"/>
      <c r="C106" s="32"/>
      <c r="D106" s="22"/>
      <c r="E106" s="22"/>
      <c r="F106" s="22"/>
    </row>
    <row r="107" spans="1:6" ht="16.5" hidden="1" customHeight="1" x14ac:dyDescent="0.2">
      <c r="A107" s="22"/>
      <c r="B107" s="22"/>
      <c r="C107" s="32"/>
      <c r="D107" s="22"/>
      <c r="E107" s="22"/>
      <c r="F107" s="22"/>
    </row>
    <row r="108" spans="1:6" ht="16.5" hidden="1" customHeight="1" x14ac:dyDescent="0.2">
      <c r="A108" s="22"/>
      <c r="B108" s="22"/>
      <c r="C108" s="32"/>
      <c r="D108" s="22"/>
      <c r="E108" s="22"/>
      <c r="F108" s="22"/>
    </row>
    <row r="109" spans="1:6" ht="16.5" hidden="1" customHeight="1" x14ac:dyDescent="0.2">
      <c r="A109" s="22"/>
      <c r="B109" s="22"/>
      <c r="C109" s="32"/>
      <c r="D109" s="22"/>
      <c r="E109" s="22"/>
      <c r="F109" s="22"/>
    </row>
    <row r="110" spans="1:6" ht="16.5" hidden="1" customHeight="1" x14ac:dyDescent="0.2">
      <c r="A110" s="22"/>
      <c r="B110" s="22"/>
      <c r="C110" s="32"/>
      <c r="D110" s="22"/>
      <c r="E110" s="22"/>
      <c r="F110" s="22"/>
    </row>
    <row r="111" spans="1:6" ht="16.5" hidden="1" customHeight="1" x14ac:dyDescent="0.2">
      <c r="A111" s="22"/>
      <c r="B111" s="31"/>
      <c r="C111" s="32"/>
      <c r="D111" s="22"/>
      <c r="E111" s="22"/>
      <c r="F111" s="22"/>
    </row>
    <row r="112" spans="1:6" ht="16.5" hidden="1" customHeight="1" x14ac:dyDescent="0.2">
      <c r="A112" s="22"/>
      <c r="B112" s="22"/>
      <c r="C112" s="32"/>
      <c r="D112" s="22"/>
      <c r="E112" s="22"/>
      <c r="F112" s="22"/>
    </row>
    <row r="113" spans="1:6" ht="16.5" hidden="1" customHeight="1" x14ac:dyDescent="0.2">
      <c r="A113" s="22"/>
      <c r="B113" s="22"/>
      <c r="C113" s="32"/>
      <c r="D113" s="22"/>
      <c r="E113" s="22"/>
      <c r="F113" s="22"/>
    </row>
    <row r="114" spans="1:6" ht="16.5" hidden="1" customHeight="1" x14ac:dyDescent="0.2">
      <c r="A114" s="22"/>
      <c r="B114" s="22"/>
      <c r="C114" s="32"/>
      <c r="D114" s="22"/>
      <c r="E114" s="22"/>
      <c r="F114" s="22"/>
    </row>
    <row r="115" spans="1:6" ht="16.5" hidden="1" customHeight="1" x14ac:dyDescent="0.2">
      <c r="A115" s="22"/>
      <c r="B115" s="31"/>
      <c r="C115" s="32"/>
      <c r="D115" s="22"/>
      <c r="E115" s="31"/>
      <c r="F115" s="22"/>
    </row>
    <row r="116" spans="1:6" ht="16.5" hidden="1" customHeight="1" x14ac:dyDescent="0.2">
      <c r="A116" s="22"/>
      <c r="B116" s="22"/>
      <c r="C116" s="32"/>
      <c r="D116" s="22"/>
      <c r="E116" s="22"/>
      <c r="F116" s="22">
        <f>'[1]صناعة السكر'!F117+[1]البان!F117</f>
        <v>686172</v>
      </c>
    </row>
    <row r="117" spans="1:6" ht="16.5" hidden="1" customHeight="1" x14ac:dyDescent="0.2">
      <c r="A117" s="22"/>
      <c r="B117" s="22"/>
      <c r="C117" s="32"/>
      <c r="D117" s="22"/>
      <c r="E117" s="22"/>
      <c r="F117" s="12">
        <f>'[1]صناعة السكر'!F118+[1]البان!F118</f>
        <v>0</v>
      </c>
    </row>
    <row r="118" spans="1:6" ht="16.5" hidden="1" customHeight="1" x14ac:dyDescent="0.2">
      <c r="A118" s="22"/>
      <c r="B118" s="31"/>
      <c r="C118" s="32"/>
      <c r="D118" s="22"/>
      <c r="E118" s="22"/>
      <c r="F118" s="22"/>
    </row>
    <row r="119" spans="1:6" ht="16.5" hidden="1" customHeight="1" x14ac:dyDescent="0.2"/>
    <row r="120" spans="1:6" ht="16.5" hidden="1" customHeight="1" x14ac:dyDescent="0.2"/>
    <row r="121" spans="1:6" ht="16.5" hidden="1" customHeight="1" x14ac:dyDescent="0.2"/>
    <row r="122" spans="1:6" ht="16.5" hidden="1" customHeight="1" x14ac:dyDescent="0.2"/>
    <row r="123" spans="1:6" ht="16.5" hidden="1" customHeight="1" x14ac:dyDescent="0.2"/>
    <row r="124" spans="1:6" ht="16.5" hidden="1" customHeight="1" x14ac:dyDescent="0.2"/>
    <row r="125" spans="1:6" ht="16.5" hidden="1" customHeight="1" x14ac:dyDescent="0.2"/>
    <row r="126" spans="1:6" ht="16.5" hidden="1" customHeight="1" x14ac:dyDescent="0.2"/>
    <row r="127" spans="1:6" ht="16.5" hidden="1" customHeight="1" x14ac:dyDescent="0.2"/>
    <row r="128" spans="1:6" ht="16.5" hidden="1" customHeight="1" x14ac:dyDescent="0.2"/>
    <row r="129" ht="16.5" hidden="1" customHeight="1" x14ac:dyDescent="0.2"/>
    <row r="130" ht="16.5" hidden="1" customHeight="1" x14ac:dyDescent="0.2"/>
    <row r="131" ht="16.5" hidden="1" customHeight="1" x14ac:dyDescent="0.2"/>
    <row r="132" ht="16.5" hidden="1" customHeight="1" x14ac:dyDescent="0.2"/>
    <row r="133" ht="16.5" hidden="1" customHeight="1" x14ac:dyDescent="0.2"/>
    <row r="134" ht="16.5" hidden="1" customHeight="1" x14ac:dyDescent="0.2"/>
    <row r="135" ht="16.5" hidden="1" customHeight="1" x14ac:dyDescent="0.2"/>
    <row r="136" ht="16.5" hidden="1" customHeight="1" x14ac:dyDescent="0.2"/>
    <row r="137" ht="16.5" hidden="1" customHeight="1" x14ac:dyDescent="0.2"/>
    <row r="138" ht="16.5" hidden="1" customHeight="1" x14ac:dyDescent="0.2"/>
    <row r="139" ht="16.5" hidden="1" customHeight="1" x14ac:dyDescent="0.2"/>
    <row r="140" ht="16.5" hidden="1" customHeight="1" x14ac:dyDescent="0.2"/>
    <row r="141" ht="16.5" hidden="1" customHeight="1" x14ac:dyDescent="0.2"/>
    <row r="142" ht="16.5" hidden="1" customHeight="1" x14ac:dyDescent="0.2"/>
    <row r="143" ht="16.5" hidden="1" customHeight="1" x14ac:dyDescent="0.2"/>
    <row r="144" ht="16.5" hidden="1" customHeight="1" x14ac:dyDescent="0.2"/>
    <row r="145" ht="16.5" hidden="1" customHeight="1" x14ac:dyDescent="0.2"/>
    <row r="146" ht="16.5" hidden="1" customHeight="1" x14ac:dyDescent="0.2"/>
    <row r="147" ht="16.5" hidden="1" customHeight="1" x14ac:dyDescent="0.2"/>
    <row r="148" ht="16.5" hidden="1" customHeight="1" x14ac:dyDescent="0.2"/>
    <row r="149" ht="16.5" hidden="1" customHeight="1" x14ac:dyDescent="0.2"/>
    <row r="150" ht="16.5" hidden="1" customHeight="1" x14ac:dyDescent="0.2"/>
    <row r="151" ht="16.5" hidden="1" customHeight="1" x14ac:dyDescent="0.2"/>
    <row r="152" ht="16.5" hidden="1" customHeight="1" x14ac:dyDescent="0.2"/>
    <row r="153" ht="16.5" hidden="1" customHeight="1" x14ac:dyDescent="0.2"/>
    <row r="154" ht="16.5" hidden="1" customHeight="1" x14ac:dyDescent="0.2"/>
    <row r="155" ht="16.5" hidden="1" customHeight="1" x14ac:dyDescent="0.2"/>
    <row r="156" ht="16.5" hidden="1" customHeight="1" x14ac:dyDescent="0.2"/>
  </sheetData>
  <mergeCells count="8">
    <mergeCell ref="A37:C37"/>
    <mergeCell ref="A49:B49"/>
    <mergeCell ref="A50:B50"/>
    <mergeCell ref="A1:F1"/>
    <mergeCell ref="A2:E2"/>
    <mergeCell ref="A34:B34"/>
    <mergeCell ref="A35:B35"/>
    <mergeCell ref="A36:B36"/>
  </mergeCells>
  <conditionalFormatting sqref="E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118110236220472" right="0.118110236220472" top="0.66929133858267698" bottom="0.35433070866141703" header="0.39370078740157499" footer="3.9370078740157501E-2"/>
  <pageSetup paperSize="9" orientation="landscape" r:id="rId1"/>
  <headerFooter alignWithMargins="0"/>
  <rowBreaks count="1" manualBreakCount="1">
    <brk id="3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rightToLeft="1" zoomScaleNormal="100" zoomScaleSheetLayoutView="100" workbookViewId="0">
      <selection activeCell="I10" sqref="I10"/>
    </sheetView>
  </sheetViews>
  <sheetFormatPr defaultRowHeight="15.75" customHeight="1" x14ac:dyDescent="0.2"/>
  <cols>
    <col min="1" max="1" width="7.42578125" customWidth="1"/>
    <col min="2" max="2" width="43.140625" customWidth="1"/>
    <col min="3" max="3" width="14" customWidth="1"/>
    <col min="4" max="4" width="7.5703125" customWidth="1"/>
    <col min="5" max="5" width="47.7109375" customWidth="1"/>
    <col min="6" max="6" width="12.42578125" bestFit="1" customWidth="1"/>
    <col min="11" max="11" width="13.7109375" customWidth="1"/>
  </cols>
  <sheetData>
    <row r="1" spans="1:6" ht="15.75" customHeight="1" x14ac:dyDescent="0.2">
      <c r="A1" s="108" t="s">
        <v>81</v>
      </c>
      <c r="B1" s="108"/>
      <c r="C1" s="108"/>
      <c r="D1" s="108"/>
      <c r="E1" s="108"/>
      <c r="F1" s="108"/>
    </row>
    <row r="2" spans="1:6" ht="15.75" customHeight="1" x14ac:dyDescent="0.2">
      <c r="A2" s="109"/>
      <c r="B2" s="109"/>
      <c r="C2" s="109"/>
      <c r="D2" s="109"/>
      <c r="E2" s="109"/>
      <c r="F2" s="1" t="s">
        <v>1</v>
      </c>
    </row>
    <row r="3" spans="1:6" ht="15.75" customHeight="1" thickBot="1" x14ac:dyDescent="0.25">
      <c r="A3" s="2" t="s">
        <v>2</v>
      </c>
      <c r="B3" s="3" t="s">
        <v>3</v>
      </c>
      <c r="C3" s="4" t="s">
        <v>6</v>
      </c>
      <c r="D3" s="4" t="s">
        <v>2</v>
      </c>
      <c r="E3" s="5" t="s">
        <v>5</v>
      </c>
      <c r="F3" s="4" t="s">
        <v>82</v>
      </c>
    </row>
    <row r="4" spans="1:6" ht="15.75" customHeight="1" x14ac:dyDescent="0.2">
      <c r="A4" s="6">
        <v>100</v>
      </c>
      <c r="B4" s="7" t="s">
        <v>7</v>
      </c>
      <c r="C4" s="8">
        <f>'[1]دار الثقافة'!C5</f>
        <v>15000</v>
      </c>
      <c r="D4" s="4">
        <v>2100</v>
      </c>
      <c r="E4" s="7" t="s">
        <v>8</v>
      </c>
      <c r="F4" s="9">
        <f>'[1]دار الثقافة'!F5</f>
        <v>4913520</v>
      </c>
    </row>
    <row r="5" spans="1:6" ht="15.75" customHeight="1" x14ac:dyDescent="0.2">
      <c r="A5" s="2">
        <v>200</v>
      </c>
      <c r="B5" s="10" t="s">
        <v>9</v>
      </c>
      <c r="C5" s="11">
        <f>'[1]دار الثقافة'!C6</f>
        <v>4075974</v>
      </c>
      <c r="D5" s="4">
        <v>2200</v>
      </c>
      <c r="E5" s="10" t="s">
        <v>10</v>
      </c>
      <c r="F5" s="12">
        <f>'[1]دار الثقافة'!F6</f>
        <v>2449397</v>
      </c>
    </row>
    <row r="6" spans="1:6" ht="15.75" customHeight="1" x14ac:dyDescent="0.2">
      <c r="A6" s="2">
        <v>300</v>
      </c>
      <c r="B6" s="10" t="s">
        <v>11</v>
      </c>
      <c r="C6" s="11">
        <f>'[1]دار الثقافة'!C7</f>
        <v>0</v>
      </c>
      <c r="D6" s="4">
        <v>2300</v>
      </c>
      <c r="E6" s="10" t="s">
        <v>12</v>
      </c>
      <c r="F6" s="12">
        <f>'[1]دار الثقافة'!F7</f>
        <v>1551460</v>
      </c>
    </row>
    <row r="7" spans="1:6" ht="15.75" customHeight="1" x14ac:dyDescent="0.2">
      <c r="A7" s="2">
        <v>400</v>
      </c>
      <c r="B7" s="10" t="s">
        <v>13</v>
      </c>
      <c r="C7" s="11">
        <f>'[1]دار الثقافة'!C8</f>
        <v>4090974</v>
      </c>
      <c r="D7" s="4">
        <v>2310</v>
      </c>
      <c r="E7" s="10" t="s">
        <v>14</v>
      </c>
      <c r="F7" s="12">
        <f>'[1]دار الثقافة'!F8</f>
        <v>796134</v>
      </c>
    </row>
    <row r="8" spans="1:6" ht="15.75" customHeight="1" x14ac:dyDescent="0.2">
      <c r="A8" s="2">
        <v>500</v>
      </c>
      <c r="B8" s="10" t="s">
        <v>15</v>
      </c>
      <c r="C8" s="11">
        <f>'[1]دار الثقافة'!C9</f>
        <v>30000</v>
      </c>
      <c r="D8" s="4">
        <v>2320</v>
      </c>
      <c r="E8" s="10" t="s">
        <v>16</v>
      </c>
      <c r="F8" s="12">
        <f>'[1]دار الثقافة'!F9</f>
        <v>755326</v>
      </c>
    </row>
    <row r="9" spans="1:6" ht="15.75" customHeight="1" x14ac:dyDescent="0.2">
      <c r="A9" s="2">
        <v>600</v>
      </c>
      <c r="B9" s="10" t="s">
        <v>17</v>
      </c>
      <c r="C9" s="11">
        <f>'[1]دار الثقافة'!C10</f>
        <v>0</v>
      </c>
      <c r="D9" s="4">
        <v>2400</v>
      </c>
      <c r="E9" s="10" t="s">
        <v>18</v>
      </c>
      <c r="F9" s="12">
        <f>'[1]دار الثقافة'!F10</f>
        <v>212557</v>
      </c>
    </row>
    <row r="10" spans="1:6" ht="15.75" customHeight="1" x14ac:dyDescent="0.2">
      <c r="A10" s="2">
        <v>700</v>
      </c>
      <c r="B10" s="10" t="s">
        <v>19</v>
      </c>
      <c r="C10" s="11">
        <f>'[1]دار الثقافة'!C11</f>
        <v>4120974</v>
      </c>
      <c r="D10" s="4">
        <v>2500</v>
      </c>
      <c r="E10" s="10" t="s">
        <v>20</v>
      </c>
      <c r="F10" s="12">
        <f>'[1]دار الثقافة'!F11</f>
        <v>663</v>
      </c>
    </row>
    <row r="11" spans="1:6" ht="15.75" customHeight="1" x14ac:dyDescent="0.2">
      <c r="A11" s="2">
        <v>800</v>
      </c>
      <c r="B11" s="10" t="s">
        <v>21</v>
      </c>
      <c r="C11" s="11">
        <f>'[1]دار الثقافة'!C12</f>
        <v>2959869</v>
      </c>
      <c r="D11" s="4">
        <v>2600</v>
      </c>
      <c r="E11" s="10" t="s">
        <v>22</v>
      </c>
      <c r="F11" s="12">
        <f>'[1]دار الثقافة'!F12</f>
        <v>8177</v>
      </c>
    </row>
    <row r="12" spans="1:6" ht="15.75" customHeight="1" x14ac:dyDescent="0.2">
      <c r="A12" s="2">
        <v>900</v>
      </c>
      <c r="B12" s="10" t="s">
        <v>23</v>
      </c>
      <c r="C12" s="11">
        <f>'[1]دار الثقافة'!C13</f>
        <v>7080843</v>
      </c>
      <c r="D12" s="4">
        <v>2700</v>
      </c>
      <c r="E12" s="10" t="s">
        <v>24</v>
      </c>
      <c r="F12" s="12">
        <f>'[1]دار الثقافة'!F13</f>
        <v>221397</v>
      </c>
    </row>
    <row r="13" spans="1:6" ht="15.75" customHeight="1" x14ac:dyDescent="0.2">
      <c r="A13" s="2">
        <v>1000</v>
      </c>
      <c r="B13" s="10" t="s">
        <v>25</v>
      </c>
      <c r="C13" s="11">
        <f>'[1]دار الثقافة'!C14</f>
        <v>7362917</v>
      </c>
      <c r="D13" s="4">
        <v>2800</v>
      </c>
      <c r="E13" s="10" t="s">
        <v>26</v>
      </c>
      <c r="F13" s="12">
        <f>'[1]دار الثقافة'!F14</f>
        <v>524373</v>
      </c>
    </row>
    <row r="14" spans="1:6" ht="15.75" customHeight="1" x14ac:dyDescent="0.2">
      <c r="A14" s="2">
        <v>1010</v>
      </c>
      <c r="B14" s="10" t="s">
        <v>27</v>
      </c>
      <c r="C14" s="11">
        <f>'[1]دار الثقافة'!C15</f>
        <v>0</v>
      </c>
      <c r="D14" s="4">
        <v>2900</v>
      </c>
      <c r="E14" s="10" t="s">
        <v>28</v>
      </c>
      <c r="F14" s="12">
        <f>'[1]دار الثقافة'!F15</f>
        <v>-302976</v>
      </c>
    </row>
    <row r="15" spans="1:6" ht="15.75" customHeight="1" x14ac:dyDescent="0.2">
      <c r="A15" s="2">
        <v>1100</v>
      </c>
      <c r="B15" s="10" t="s">
        <v>29</v>
      </c>
      <c r="C15" s="11">
        <f>'[1]دار الثقافة'!C16</f>
        <v>2975383</v>
      </c>
      <c r="D15" s="4">
        <v>3000</v>
      </c>
      <c r="E15" s="10" t="s">
        <v>30</v>
      </c>
      <c r="F15" s="12">
        <f>'[1]دار الثقافة'!F16</f>
        <v>0</v>
      </c>
    </row>
    <row r="16" spans="1:6" ht="15.75" customHeight="1" x14ac:dyDescent="0.2">
      <c r="A16" s="2">
        <v>1200</v>
      </c>
      <c r="B16" s="10" t="s">
        <v>31</v>
      </c>
      <c r="C16" s="11">
        <f>'[1]دار الثقافة'!C17</f>
        <v>4387534</v>
      </c>
      <c r="D16" s="4">
        <v>3100</v>
      </c>
      <c r="E16" s="10" t="s">
        <v>32</v>
      </c>
      <c r="F16" s="12">
        <f>'[1]دار الثقافة'!F17</f>
        <v>2520053</v>
      </c>
    </row>
    <row r="17" spans="1:6" ht="15.75" customHeight="1" x14ac:dyDescent="0.2">
      <c r="A17" s="2">
        <v>1300</v>
      </c>
      <c r="B17" s="10" t="s">
        <v>33</v>
      </c>
      <c r="C17" s="11">
        <f>'[1]دار الثقافة'!C18</f>
        <v>1568378</v>
      </c>
      <c r="D17" s="4">
        <v>3200</v>
      </c>
      <c r="E17" s="10" t="s">
        <v>34</v>
      </c>
      <c r="F17" s="12">
        <f>'[1]دار الثقافة'!F18</f>
        <v>2217077</v>
      </c>
    </row>
    <row r="18" spans="1:6" ht="15.75" customHeight="1" x14ac:dyDescent="0.2">
      <c r="A18" s="2">
        <v>1310</v>
      </c>
      <c r="B18" s="10" t="s">
        <v>35</v>
      </c>
      <c r="C18" s="11">
        <f>'[1]دار الثقافة'!C19</f>
        <v>705074</v>
      </c>
      <c r="D18" s="4">
        <v>3300</v>
      </c>
      <c r="E18" s="10" t="s">
        <v>36</v>
      </c>
      <c r="F18" s="12">
        <f>'[1]دار الثقافة'!F19</f>
        <v>626383</v>
      </c>
    </row>
    <row r="19" spans="1:6" ht="15.75" customHeight="1" x14ac:dyDescent="0.2">
      <c r="A19" s="2">
        <v>1320</v>
      </c>
      <c r="B19" s="10" t="s">
        <v>37</v>
      </c>
      <c r="C19" s="11">
        <f>'[1]دار الثقافة'!C20</f>
        <v>5486</v>
      </c>
      <c r="D19" s="4">
        <v>3400</v>
      </c>
      <c r="E19" s="10" t="s">
        <v>38</v>
      </c>
      <c r="F19" s="12">
        <f>'[1]دار الثقافة'!F20</f>
        <v>1590694</v>
      </c>
    </row>
    <row r="20" spans="1:6" ht="15.75" customHeight="1" x14ac:dyDescent="0.2">
      <c r="A20" s="2">
        <v>1330</v>
      </c>
      <c r="B20" s="10" t="s">
        <v>39</v>
      </c>
      <c r="C20" s="11">
        <f>'[1]دار الثقافة'!C21</f>
        <v>796362</v>
      </c>
      <c r="D20" s="4">
        <v>3500</v>
      </c>
      <c r="E20" s="10" t="s">
        <v>40</v>
      </c>
      <c r="F20" s="12">
        <f>'[1]دار الثقافة'!F21</f>
        <v>-22414</v>
      </c>
    </row>
    <row r="21" spans="1:6" ht="15.75" customHeight="1" x14ac:dyDescent="0.2">
      <c r="A21" s="2">
        <v>1340</v>
      </c>
      <c r="B21" s="10" t="s">
        <v>41</v>
      </c>
      <c r="C21" s="11">
        <f>'[1]دار الثقافة'!C22</f>
        <v>61456</v>
      </c>
      <c r="D21" s="4">
        <v>3600</v>
      </c>
      <c r="E21" s="10" t="s">
        <v>42</v>
      </c>
      <c r="F21" s="12">
        <f>'[1]دار الثقافة'!F22</f>
        <v>1568280</v>
      </c>
    </row>
    <row r="22" spans="1:6" ht="15.75" customHeight="1" x14ac:dyDescent="0.2">
      <c r="A22" s="2">
        <v>1350</v>
      </c>
      <c r="B22" s="10" t="s">
        <v>43</v>
      </c>
      <c r="C22" s="11">
        <f>'[1]دار الثقافة'!C23</f>
        <v>0</v>
      </c>
      <c r="D22" s="4">
        <v>3620</v>
      </c>
      <c r="E22" s="10" t="s">
        <v>44</v>
      </c>
      <c r="F22" s="12">
        <f>'[1]دار الثقافة'!F23</f>
        <v>-971153</v>
      </c>
    </row>
    <row r="23" spans="1:6" ht="15.75" customHeight="1" x14ac:dyDescent="0.2">
      <c r="A23" s="2">
        <v>1360</v>
      </c>
      <c r="B23" s="10" t="s">
        <v>45</v>
      </c>
      <c r="C23" s="11">
        <f>'[1]دار الثقافة'!C24</f>
        <v>0</v>
      </c>
      <c r="D23" s="4">
        <v>3621</v>
      </c>
      <c r="E23" s="10" t="s">
        <v>9</v>
      </c>
      <c r="F23" s="12">
        <f>'[1]دار الثقافة'!F24</f>
        <v>-971153</v>
      </c>
    </row>
    <row r="24" spans="1:6" ht="15.75" customHeight="1" x14ac:dyDescent="0.2">
      <c r="A24" s="2">
        <v>1400</v>
      </c>
      <c r="B24" s="10" t="s">
        <v>46</v>
      </c>
      <c r="C24" s="11">
        <f>'[1]دار الثقافة'!C25</f>
        <v>714728</v>
      </c>
      <c r="D24" s="4">
        <v>3622</v>
      </c>
      <c r="E24" s="10" t="s">
        <v>47</v>
      </c>
      <c r="F24" s="12">
        <f>'[1]دار الثقافة'!F25</f>
        <v>0</v>
      </c>
    </row>
    <row r="25" spans="1:6" ht="15.75" customHeight="1" x14ac:dyDescent="0.2">
      <c r="A25" s="2">
        <v>1500</v>
      </c>
      <c r="B25" s="10" t="s">
        <v>48</v>
      </c>
      <c r="C25" s="11">
        <f>'[1]دار الثقافة'!C26</f>
        <v>393403</v>
      </c>
      <c r="D25" s="4">
        <v>3623</v>
      </c>
      <c r="E25" s="10" t="s">
        <v>49</v>
      </c>
      <c r="F25" s="12">
        <f>'[1]دار الثقافة'!F26</f>
        <v>0</v>
      </c>
    </row>
    <row r="26" spans="1:6" ht="15.75" customHeight="1" x14ac:dyDescent="0.2">
      <c r="A26" s="2">
        <v>1600</v>
      </c>
      <c r="B26" s="10" t="s">
        <v>50</v>
      </c>
      <c r="C26" s="11">
        <f>'[1]دار الثقافة'!C27</f>
        <v>2676509</v>
      </c>
      <c r="D26" s="4">
        <v>3630</v>
      </c>
      <c r="E26" s="10" t="s">
        <v>51</v>
      </c>
      <c r="F26" s="12">
        <f>'[1]دار الثقافة'!F27</f>
        <v>2539433</v>
      </c>
    </row>
    <row r="27" spans="1:6" ht="15.75" customHeight="1" x14ac:dyDescent="0.2">
      <c r="A27" s="2">
        <v>1700</v>
      </c>
      <c r="B27" s="10" t="s">
        <v>52</v>
      </c>
      <c r="C27" s="11">
        <f>'[1]دار الثقافة'!C28</f>
        <v>-283360</v>
      </c>
      <c r="D27" s="4">
        <v>3640</v>
      </c>
      <c r="E27" s="10" t="s">
        <v>53</v>
      </c>
      <c r="F27" s="12">
        <f>'[1]دار الثقافة'!F28</f>
        <v>0</v>
      </c>
    </row>
    <row r="28" spans="1:6" ht="15.75" customHeight="1" x14ac:dyDescent="0.2">
      <c r="A28" s="2">
        <v>1800</v>
      </c>
      <c r="B28" s="10" t="s">
        <v>54</v>
      </c>
      <c r="C28" s="11">
        <f>'[1]دار الثقافة'!C29</f>
        <v>16800</v>
      </c>
      <c r="D28" s="4">
        <v>3650</v>
      </c>
      <c r="E28" s="10" t="s">
        <v>55</v>
      </c>
      <c r="F28" s="12">
        <f>'[1]دار الثقافة'!F29</f>
        <v>0</v>
      </c>
    </row>
    <row r="29" spans="1:6" ht="15.75" customHeight="1" x14ac:dyDescent="0.2">
      <c r="A29" s="2">
        <v>1900</v>
      </c>
      <c r="B29" s="10" t="s">
        <v>56</v>
      </c>
      <c r="C29" s="11">
        <f>'[1]دار الثقافة'!C30</f>
        <v>4120974</v>
      </c>
      <c r="D29" s="4">
        <v>3700</v>
      </c>
      <c r="E29" s="10" t="s">
        <v>57</v>
      </c>
      <c r="F29" s="12">
        <f>'[1]دار الثقافة'!F30</f>
        <v>2539433</v>
      </c>
    </row>
    <row r="30" spans="1:6" ht="15.75" customHeight="1" x14ac:dyDescent="0.2">
      <c r="A30" s="2">
        <v>2000</v>
      </c>
      <c r="B30" s="10" t="s">
        <v>58</v>
      </c>
      <c r="C30" s="11">
        <f>'[1]دار الثقافة'!C31</f>
        <v>7080843</v>
      </c>
      <c r="D30" s="4">
        <v>3800</v>
      </c>
      <c r="E30" s="10" t="s">
        <v>59</v>
      </c>
      <c r="F30" s="12">
        <f>'[1]دار الثقافة'!F31</f>
        <v>-948739</v>
      </c>
    </row>
    <row r="31" spans="1:6" ht="15.75" hidden="1" customHeight="1" x14ac:dyDescent="0.2">
      <c r="A31" s="13"/>
      <c r="B31" s="14"/>
      <c r="C31" s="13"/>
      <c r="D31" s="13"/>
      <c r="E31" s="14"/>
      <c r="F31" s="13"/>
    </row>
    <row r="32" spans="1:6" ht="24.75" hidden="1" customHeight="1" x14ac:dyDescent="0.2">
      <c r="A32" s="15"/>
      <c r="B32" s="15"/>
      <c r="C32" s="16">
        <f>C12-C30</f>
        <v>0</v>
      </c>
      <c r="D32" s="15"/>
      <c r="E32" s="17">
        <f>F22+F26+F28</f>
        <v>1568280</v>
      </c>
      <c r="F32" s="18"/>
    </row>
    <row r="33" spans="1:6" ht="24.75" hidden="1" customHeight="1" x14ac:dyDescent="0.2">
      <c r="A33" s="19" t="s">
        <v>60</v>
      </c>
      <c r="B33" s="20"/>
      <c r="C33" s="21">
        <f>F21-E32</f>
        <v>0</v>
      </c>
      <c r="D33" s="22"/>
      <c r="E33" s="23"/>
      <c r="F33" s="22"/>
    </row>
    <row r="34" spans="1:6" ht="24.75" hidden="1" customHeight="1" x14ac:dyDescent="0.2">
      <c r="A34" s="110" t="s">
        <v>83</v>
      </c>
      <c r="B34" s="110"/>
      <c r="C34" s="22"/>
      <c r="D34" s="22"/>
      <c r="E34" s="22"/>
      <c r="F34" s="22"/>
    </row>
    <row r="35" spans="1:6" ht="24.75" hidden="1" customHeight="1" x14ac:dyDescent="0.2">
      <c r="A35" s="110" t="s">
        <v>84</v>
      </c>
      <c r="B35" s="110"/>
      <c r="C35" s="22"/>
      <c r="D35" s="22"/>
      <c r="E35" s="22"/>
      <c r="F35" s="22"/>
    </row>
    <row r="36" spans="1:6" ht="24.75" hidden="1" customHeight="1" x14ac:dyDescent="0.2">
      <c r="A36" s="110" t="s">
        <v>85</v>
      </c>
      <c r="B36" s="110"/>
      <c r="C36" s="22"/>
      <c r="D36" s="22"/>
      <c r="E36" s="22"/>
      <c r="F36" s="22"/>
    </row>
    <row r="37" spans="1:6" ht="21.75" hidden="1" customHeight="1" thickBot="1" x14ac:dyDescent="0.25">
      <c r="A37" s="103" t="s">
        <v>64</v>
      </c>
      <c r="B37" s="103"/>
      <c r="C37" s="103"/>
      <c r="D37" s="22"/>
      <c r="E37" s="22"/>
      <c r="F37" s="22"/>
    </row>
    <row r="38" spans="1:6" ht="25.5" hidden="1" customHeight="1" thickBot="1" x14ac:dyDescent="0.25">
      <c r="A38" s="24" t="s">
        <v>65</v>
      </c>
      <c r="B38" s="25"/>
      <c r="C38" s="26" t="s">
        <v>66</v>
      </c>
      <c r="D38" s="26" t="s">
        <v>67</v>
      </c>
      <c r="E38" s="22"/>
      <c r="F38" s="22"/>
    </row>
    <row r="39" spans="1:6" ht="25.5" hidden="1" customHeight="1" thickBot="1" x14ac:dyDescent="0.25">
      <c r="A39" s="27" t="s">
        <v>68</v>
      </c>
      <c r="B39" s="28"/>
      <c r="C39" s="29">
        <f>H14</f>
        <v>0</v>
      </c>
      <c r="D39" s="29"/>
      <c r="E39" s="22"/>
      <c r="F39" s="22"/>
    </row>
    <row r="40" spans="1:6" ht="25.5" hidden="1" customHeight="1" thickBot="1" x14ac:dyDescent="0.25">
      <c r="A40" s="27" t="s">
        <v>69</v>
      </c>
      <c r="B40" s="28"/>
      <c r="C40" s="29">
        <f>F12/C13</f>
        <v>3.0069196759925448E-2</v>
      </c>
      <c r="D40" s="29"/>
      <c r="E40" s="22"/>
      <c r="F40" s="22"/>
    </row>
    <row r="41" spans="1:6" ht="25.5" hidden="1" customHeight="1" thickBot="1" x14ac:dyDescent="0.25">
      <c r="A41" s="27" t="s">
        <v>70</v>
      </c>
      <c r="B41" s="28"/>
      <c r="C41" s="29">
        <f>C26/C11</f>
        <v>0.90426603339539691</v>
      </c>
      <c r="D41" s="29"/>
      <c r="E41" s="22"/>
      <c r="F41" s="22"/>
    </row>
    <row r="42" spans="1:6" ht="25.5" hidden="1" customHeight="1" thickBot="1" x14ac:dyDescent="0.25">
      <c r="A42" s="27" t="s">
        <v>71</v>
      </c>
      <c r="B42" s="28"/>
      <c r="C42" s="29">
        <f>C25/C11</f>
        <v>0.13291230118630251</v>
      </c>
      <c r="D42" s="29"/>
      <c r="E42" s="22"/>
      <c r="F42" s="22"/>
    </row>
    <row r="43" spans="1:6" ht="25.5" hidden="1" customHeight="1" thickBot="1" x14ac:dyDescent="0.25">
      <c r="A43" s="27" t="s">
        <v>72</v>
      </c>
      <c r="B43" s="28"/>
      <c r="C43" s="29"/>
      <c r="D43" s="29">
        <f>F22/C29*100</f>
        <v>-23.566103547365259</v>
      </c>
      <c r="E43" s="22"/>
      <c r="F43" s="22"/>
    </row>
    <row r="44" spans="1:6" ht="25.5" hidden="1" customHeight="1" thickBot="1" x14ac:dyDescent="0.25">
      <c r="A44" s="27" t="s">
        <v>73</v>
      </c>
      <c r="B44" s="28"/>
      <c r="C44" s="29"/>
      <c r="D44" s="29">
        <f>C9/C30*100</f>
        <v>0</v>
      </c>
      <c r="E44" s="22"/>
      <c r="F44" s="22"/>
    </row>
    <row r="45" spans="1:6" ht="25.5" hidden="1" customHeight="1" thickBot="1" x14ac:dyDescent="0.25">
      <c r="A45" s="27" t="s">
        <v>74</v>
      </c>
      <c r="B45" s="28"/>
      <c r="C45" s="29">
        <f>C29/F19</f>
        <v>2.5906767737855301</v>
      </c>
      <c r="D45" s="29"/>
      <c r="E45" s="22"/>
      <c r="F45" s="22"/>
    </row>
    <row r="46" spans="1:6" ht="25.5" hidden="1" customHeight="1" thickBot="1" x14ac:dyDescent="0.25">
      <c r="A46" s="27" t="s">
        <v>75</v>
      </c>
      <c r="B46" s="28"/>
      <c r="C46" s="29">
        <f>F22/F17</f>
        <v>-0.43803304982190516</v>
      </c>
      <c r="D46" s="29"/>
      <c r="E46" s="22"/>
      <c r="F46" s="22"/>
    </row>
    <row r="47" spans="1:6" ht="25.5" hidden="1" customHeight="1" thickBot="1" x14ac:dyDescent="0.25">
      <c r="A47" s="27" t="s">
        <v>76</v>
      </c>
      <c r="B47" s="28"/>
      <c r="C47" s="29"/>
      <c r="D47" s="29">
        <f>C7/C30*100</f>
        <v>57.775239473605048</v>
      </c>
      <c r="E47" s="22"/>
      <c r="F47" s="22"/>
    </row>
    <row r="48" spans="1:6" ht="15.75" hidden="1" customHeight="1" thickBot="1" x14ac:dyDescent="0.25">
      <c r="A48" s="27" t="s">
        <v>77</v>
      </c>
      <c r="B48" s="28"/>
      <c r="C48" s="29">
        <f>F22/C4</f>
        <v>-64.743533333333332</v>
      </c>
      <c r="D48" s="29"/>
      <c r="E48" s="22"/>
      <c r="F48" s="22"/>
    </row>
    <row r="49" spans="1:6" ht="15.75" hidden="1" customHeight="1" thickBot="1" x14ac:dyDescent="0.25">
      <c r="A49" s="104" t="s">
        <v>78</v>
      </c>
      <c r="B49" s="105"/>
      <c r="C49" s="30">
        <f>F12/C52</f>
        <v>0.47888777132474614</v>
      </c>
      <c r="D49" s="30"/>
      <c r="E49" s="22"/>
      <c r="F49" s="22"/>
    </row>
    <row r="50" spans="1:6" ht="15.75" hidden="1" customHeight="1" thickBot="1" x14ac:dyDescent="0.25">
      <c r="A50" s="106" t="s">
        <v>79</v>
      </c>
      <c r="B50" s="107"/>
      <c r="C50" s="30">
        <f>F9/C17</f>
        <v>0.13552663962386619</v>
      </c>
      <c r="D50" s="30"/>
      <c r="E50" s="31"/>
      <c r="F50" s="22"/>
    </row>
    <row r="51" spans="1:6" ht="15.75" hidden="1" customHeight="1" x14ac:dyDescent="0.2">
      <c r="A51" s="22"/>
      <c r="B51" s="31"/>
      <c r="C51" s="22"/>
      <c r="D51" s="22"/>
      <c r="E51" s="22"/>
      <c r="F51" s="22"/>
    </row>
    <row r="52" spans="1:6" ht="15.75" hidden="1" customHeight="1" x14ac:dyDescent="0.2">
      <c r="A52" s="22" t="s">
        <v>80</v>
      </c>
      <c r="B52" s="22"/>
      <c r="C52" s="15">
        <f>'[1]دار الثقافة'!C103+[1]الورقية!C103</f>
        <v>462315</v>
      </c>
      <c r="D52" s="22"/>
      <c r="E52" s="22"/>
      <c r="F52" s="22"/>
    </row>
    <row r="53" spans="1:6" ht="15.75" hidden="1" customHeight="1" x14ac:dyDescent="0.2">
      <c r="A53" s="22"/>
      <c r="B53" s="22"/>
      <c r="C53" s="22"/>
      <c r="D53" s="22"/>
      <c r="E53" s="22"/>
      <c r="F53" s="22"/>
    </row>
    <row r="54" spans="1:6" ht="15.75" hidden="1" customHeight="1" x14ac:dyDescent="0.2">
      <c r="A54" s="22"/>
      <c r="B54" s="22"/>
      <c r="C54" s="22"/>
      <c r="D54" s="22"/>
      <c r="E54" s="22"/>
      <c r="F54" s="22"/>
    </row>
    <row r="55" spans="1:6" ht="15.75" hidden="1" customHeight="1" x14ac:dyDescent="0.2">
      <c r="A55" s="22"/>
      <c r="B55" s="22"/>
      <c r="C55" s="22">
        <v>0</v>
      </c>
      <c r="D55" s="22"/>
      <c r="E55" s="31"/>
      <c r="F55" s="22"/>
    </row>
    <row r="56" spans="1:6" ht="15.75" hidden="1" customHeight="1" x14ac:dyDescent="0.2">
      <c r="A56" s="22"/>
      <c r="B56" s="31"/>
      <c r="C56" s="15"/>
      <c r="D56" s="15"/>
      <c r="E56" s="22"/>
      <c r="F56" s="32"/>
    </row>
    <row r="57" spans="1:6" ht="15.75" hidden="1" customHeight="1" x14ac:dyDescent="0.2">
      <c r="A57" s="22"/>
      <c r="B57" s="22"/>
      <c r="C57" s="15"/>
      <c r="D57" s="15"/>
      <c r="E57" s="22"/>
      <c r="F57" s="22"/>
    </row>
    <row r="58" spans="1:6" ht="15.75" hidden="1" customHeight="1" x14ac:dyDescent="0.2">
      <c r="A58" s="22"/>
      <c r="B58" s="22"/>
      <c r="C58" s="22"/>
      <c r="D58" s="22"/>
      <c r="E58" s="22"/>
      <c r="F58" s="22"/>
    </row>
    <row r="59" spans="1:6" ht="15.75" hidden="1" customHeight="1" x14ac:dyDescent="0.2">
      <c r="A59" s="22"/>
      <c r="B59" s="22"/>
      <c r="C59" s="22"/>
      <c r="D59" s="22"/>
      <c r="E59" s="22"/>
      <c r="F59" s="22"/>
    </row>
    <row r="60" spans="1:6" ht="15.75" hidden="1" customHeight="1" x14ac:dyDescent="0.2">
      <c r="A60" s="22"/>
      <c r="B60" s="31"/>
      <c r="C60" s="22"/>
      <c r="D60" s="22"/>
      <c r="E60" s="22"/>
      <c r="F60" s="22"/>
    </row>
    <row r="61" spans="1:6" ht="15.75" hidden="1" customHeight="1" x14ac:dyDescent="0.2">
      <c r="A61" s="22"/>
      <c r="B61" s="22"/>
      <c r="C61" s="32"/>
      <c r="D61" s="22"/>
      <c r="E61" s="22"/>
      <c r="F61" s="22"/>
    </row>
    <row r="62" spans="1:6" ht="15.75" hidden="1" customHeight="1" x14ac:dyDescent="0.2">
      <c r="A62" s="22"/>
      <c r="B62" s="22"/>
      <c r="C62" s="32"/>
      <c r="D62" s="22"/>
      <c r="E62" s="22"/>
      <c r="F62" s="22"/>
    </row>
    <row r="63" spans="1:6" ht="15.75" hidden="1" customHeight="1" x14ac:dyDescent="0.2">
      <c r="A63" s="22"/>
      <c r="B63" s="22"/>
      <c r="C63" s="32"/>
      <c r="D63" s="22"/>
      <c r="E63" s="31"/>
      <c r="F63" s="22"/>
    </row>
    <row r="64" spans="1:6" ht="15.75" hidden="1" customHeight="1" x14ac:dyDescent="0.2">
      <c r="A64" s="22"/>
      <c r="B64" s="22"/>
      <c r="C64" s="32"/>
      <c r="D64" s="22"/>
      <c r="E64" s="22"/>
      <c r="F64" s="22"/>
    </row>
    <row r="65" spans="1:6" ht="15.75" hidden="1" customHeight="1" x14ac:dyDescent="0.2">
      <c r="A65" s="22"/>
      <c r="B65" s="22"/>
      <c r="C65" s="32"/>
      <c r="D65" s="22"/>
      <c r="E65" s="22"/>
      <c r="F65" s="22"/>
    </row>
    <row r="66" spans="1:6" ht="15.75" hidden="1" customHeight="1" x14ac:dyDescent="0.2">
      <c r="A66" s="22"/>
      <c r="B66" s="22"/>
      <c r="C66" s="22"/>
      <c r="D66" s="22"/>
      <c r="E66" s="22"/>
      <c r="F66" s="22"/>
    </row>
    <row r="67" spans="1:6" ht="15.75" hidden="1" customHeight="1" x14ac:dyDescent="0.2">
      <c r="A67" s="22"/>
      <c r="B67" s="22"/>
      <c r="C67" s="22"/>
      <c r="D67" s="22"/>
      <c r="E67" s="22"/>
      <c r="F67" s="22"/>
    </row>
    <row r="68" spans="1:6" ht="15.75" hidden="1" customHeight="1" x14ac:dyDescent="0.2">
      <c r="A68" s="22"/>
      <c r="B68" s="22"/>
      <c r="C68" s="22"/>
      <c r="D68" s="22"/>
      <c r="E68" s="22"/>
      <c r="F68" s="22"/>
    </row>
    <row r="69" spans="1:6" ht="15.75" hidden="1" customHeight="1" x14ac:dyDescent="0.2">
      <c r="A69" s="22"/>
      <c r="B69" s="22"/>
      <c r="C69" s="22"/>
      <c r="D69" s="22"/>
      <c r="E69" s="22"/>
      <c r="F69" s="22"/>
    </row>
    <row r="70" spans="1:6" ht="15.75" hidden="1" customHeight="1" x14ac:dyDescent="0.2">
      <c r="A70" s="22"/>
      <c r="B70" s="22"/>
      <c r="C70" s="22"/>
      <c r="D70" s="22"/>
      <c r="E70" s="22"/>
      <c r="F70" s="22"/>
    </row>
    <row r="71" spans="1:6" ht="15.75" hidden="1" customHeight="1" x14ac:dyDescent="0.2">
      <c r="A71" s="22"/>
      <c r="B71" s="22"/>
      <c r="C71" s="22"/>
      <c r="D71" s="22"/>
      <c r="E71" s="22"/>
      <c r="F71" s="22"/>
    </row>
    <row r="72" spans="1:6" ht="15.75" hidden="1" customHeight="1" x14ac:dyDescent="0.2">
      <c r="A72" s="22"/>
      <c r="B72" s="22"/>
      <c r="C72" s="22"/>
      <c r="D72" s="22"/>
      <c r="E72" s="22"/>
      <c r="F72" s="22"/>
    </row>
    <row r="73" spans="1:6" ht="15.75" hidden="1" customHeight="1" x14ac:dyDescent="0.2">
      <c r="A73" s="22"/>
      <c r="B73" s="31"/>
      <c r="C73" s="22"/>
      <c r="D73" s="22"/>
      <c r="E73" s="22"/>
      <c r="F73" s="22"/>
    </row>
    <row r="74" spans="1:6" ht="15.75" hidden="1" customHeight="1" x14ac:dyDescent="0.2">
      <c r="A74" s="22"/>
      <c r="B74" s="22"/>
      <c r="C74" s="22"/>
      <c r="D74" s="22"/>
      <c r="E74" s="22"/>
      <c r="F74" s="22"/>
    </row>
    <row r="75" spans="1:6" ht="15.75" hidden="1" customHeight="1" x14ac:dyDescent="0.2">
      <c r="A75" s="22"/>
      <c r="B75" s="22"/>
      <c r="C75" s="22"/>
      <c r="D75" s="22"/>
      <c r="E75" s="22"/>
      <c r="F75" s="22"/>
    </row>
    <row r="76" spans="1:6" ht="15.75" hidden="1" customHeight="1" x14ac:dyDescent="0.2">
      <c r="A76" s="22"/>
      <c r="B76" s="22"/>
      <c r="C76" s="32"/>
      <c r="D76" s="22"/>
      <c r="E76" s="22"/>
      <c r="F76" s="22"/>
    </row>
    <row r="77" spans="1:6" ht="15.75" hidden="1" customHeight="1" x14ac:dyDescent="0.2">
      <c r="A77" s="22"/>
      <c r="B77" s="22"/>
      <c r="C77" s="32"/>
      <c r="D77" s="22"/>
      <c r="E77" s="22"/>
      <c r="F77" s="22"/>
    </row>
    <row r="78" spans="1:6" ht="15.75" hidden="1" customHeight="1" x14ac:dyDescent="0.2">
      <c r="A78" s="22"/>
      <c r="B78" s="31"/>
      <c r="C78" s="32"/>
      <c r="D78" s="22"/>
      <c r="E78" s="22"/>
      <c r="F78" s="22"/>
    </row>
    <row r="79" spans="1:6" ht="15.75" hidden="1" customHeight="1" x14ac:dyDescent="0.2">
      <c r="A79" s="22"/>
      <c r="B79" s="22"/>
      <c r="C79" s="32"/>
      <c r="D79" s="22"/>
      <c r="E79" s="22"/>
      <c r="F79" s="22"/>
    </row>
    <row r="80" spans="1:6" ht="15.75" hidden="1" customHeight="1" x14ac:dyDescent="0.2">
      <c r="A80" s="22"/>
      <c r="B80" s="22"/>
      <c r="C80" s="22"/>
      <c r="D80" s="22"/>
      <c r="E80" s="22"/>
      <c r="F80" s="22"/>
    </row>
    <row r="81" spans="1:6" ht="15.75" hidden="1" customHeight="1" x14ac:dyDescent="0.2">
      <c r="A81" s="22"/>
      <c r="B81" s="22"/>
      <c r="C81" s="22"/>
      <c r="D81" s="22"/>
      <c r="E81" s="22"/>
      <c r="F81" s="22"/>
    </row>
    <row r="82" spans="1:6" ht="15.75" hidden="1" customHeight="1" x14ac:dyDescent="0.2">
      <c r="A82" s="22"/>
      <c r="B82" s="22"/>
      <c r="C82" s="22"/>
      <c r="D82" s="22"/>
      <c r="E82" s="22"/>
      <c r="F82" s="22"/>
    </row>
    <row r="83" spans="1:6" ht="15.75" hidden="1" customHeight="1" x14ac:dyDescent="0.2">
      <c r="A83" s="22"/>
      <c r="B83" s="31"/>
      <c r="C83" s="22"/>
      <c r="D83" s="22"/>
      <c r="E83" s="22"/>
      <c r="F83" s="22"/>
    </row>
    <row r="84" spans="1:6" ht="15.75" hidden="1" customHeight="1" x14ac:dyDescent="0.2">
      <c r="A84" s="22"/>
      <c r="B84" s="31"/>
      <c r="C84" s="22"/>
      <c r="D84" s="22"/>
      <c r="E84" s="22"/>
      <c r="F84" s="22"/>
    </row>
    <row r="85" spans="1:6" ht="15.75" hidden="1" customHeight="1" x14ac:dyDescent="0.2">
      <c r="A85" s="22"/>
      <c r="B85" s="22"/>
      <c r="C85" s="32"/>
      <c r="D85" s="22"/>
      <c r="E85" s="22"/>
      <c r="F85" s="22"/>
    </row>
    <row r="86" spans="1:6" ht="15.75" hidden="1" customHeight="1" x14ac:dyDescent="0.2">
      <c r="A86" s="22"/>
      <c r="B86" s="22"/>
      <c r="C86" s="22"/>
      <c r="D86" s="22"/>
      <c r="E86" s="22"/>
      <c r="F86" s="22"/>
    </row>
    <row r="87" spans="1:6" ht="15.75" hidden="1" customHeight="1" x14ac:dyDescent="0.2">
      <c r="A87" s="22"/>
      <c r="B87" s="22"/>
      <c r="C87" s="22"/>
      <c r="D87" s="22"/>
      <c r="E87" s="22"/>
      <c r="F87" s="22"/>
    </row>
    <row r="88" spans="1:6" ht="15.75" hidden="1" customHeight="1" x14ac:dyDescent="0.2">
      <c r="A88" s="22"/>
      <c r="B88" s="22"/>
      <c r="C88" s="22"/>
      <c r="D88" s="22"/>
      <c r="E88" s="22"/>
      <c r="F88" s="22"/>
    </row>
    <row r="89" spans="1:6" ht="15.75" hidden="1" customHeight="1" x14ac:dyDescent="0.2">
      <c r="A89" s="22"/>
      <c r="B89" s="31"/>
      <c r="C89" s="22"/>
      <c r="D89" s="22"/>
      <c r="E89" s="22"/>
      <c r="F89" s="22"/>
    </row>
    <row r="90" spans="1:6" ht="15.75" hidden="1" customHeight="1" x14ac:dyDescent="0.2">
      <c r="A90" s="22"/>
      <c r="B90" s="22"/>
      <c r="C90" s="22"/>
      <c r="D90" s="22"/>
      <c r="E90" s="22"/>
      <c r="F90" s="22"/>
    </row>
    <row r="91" spans="1:6" ht="15.75" hidden="1" customHeight="1" x14ac:dyDescent="0.2">
      <c r="A91" s="22"/>
      <c r="B91" s="22"/>
      <c r="C91" s="22"/>
      <c r="D91" s="22"/>
      <c r="E91" s="22"/>
      <c r="F91" s="22"/>
    </row>
    <row r="92" spans="1:6" ht="15.75" hidden="1" customHeight="1" x14ac:dyDescent="0.2">
      <c r="A92" s="22"/>
      <c r="B92" s="22"/>
      <c r="C92" s="22"/>
      <c r="D92" s="22"/>
      <c r="E92" s="22"/>
      <c r="F92" s="22"/>
    </row>
    <row r="93" spans="1:6" ht="15.75" hidden="1" customHeight="1" x14ac:dyDescent="0.2">
      <c r="A93" s="22"/>
      <c r="B93" s="31"/>
      <c r="C93" s="22"/>
      <c r="D93" s="22"/>
      <c r="E93" s="22"/>
      <c r="F93" s="22"/>
    </row>
    <row r="94" spans="1:6" ht="15.75" hidden="1" customHeight="1" x14ac:dyDescent="0.2">
      <c r="A94" s="22"/>
      <c r="B94" s="22"/>
      <c r="C94" s="32"/>
      <c r="D94" s="22"/>
      <c r="E94" s="22"/>
      <c r="F94" s="22"/>
    </row>
    <row r="95" spans="1:6" ht="15.75" hidden="1" customHeight="1" x14ac:dyDescent="0.2">
      <c r="A95" s="22"/>
      <c r="B95" s="22"/>
      <c r="C95" s="22"/>
      <c r="D95" s="22"/>
      <c r="E95" s="22"/>
      <c r="F95" s="22"/>
    </row>
    <row r="96" spans="1:6" ht="15.75" hidden="1" customHeight="1" x14ac:dyDescent="0.2">
      <c r="A96" s="22"/>
      <c r="B96" s="22"/>
      <c r="C96" s="22"/>
      <c r="D96" s="22"/>
      <c r="E96" s="22"/>
      <c r="F96" s="22"/>
    </row>
    <row r="97" spans="1:6" ht="15.75" hidden="1" customHeight="1" x14ac:dyDescent="0.2">
      <c r="A97" s="22"/>
      <c r="B97" s="22"/>
      <c r="C97" s="22"/>
      <c r="D97" s="22"/>
      <c r="E97" s="22"/>
      <c r="F97" s="22"/>
    </row>
    <row r="98" spans="1:6" ht="15.75" hidden="1" customHeight="1" x14ac:dyDescent="0.2">
      <c r="A98" s="22"/>
      <c r="B98" s="22"/>
      <c r="C98" s="22"/>
      <c r="D98" s="22"/>
      <c r="E98" s="22"/>
      <c r="F98" s="22"/>
    </row>
    <row r="99" spans="1:6" ht="15.75" hidden="1" customHeight="1" x14ac:dyDescent="0.2">
      <c r="A99" s="22"/>
      <c r="B99" s="22"/>
      <c r="C99" s="22"/>
      <c r="D99" s="22"/>
      <c r="E99" s="22"/>
      <c r="F99" s="22"/>
    </row>
    <row r="100" spans="1:6" ht="15.75" hidden="1" customHeight="1" x14ac:dyDescent="0.2">
      <c r="A100" s="22"/>
      <c r="B100" s="22"/>
      <c r="C100" s="22"/>
      <c r="D100" s="22"/>
      <c r="E100" s="22"/>
      <c r="F100" s="22"/>
    </row>
    <row r="101" spans="1:6" ht="15.75" hidden="1" customHeight="1" x14ac:dyDescent="0.2">
      <c r="A101" s="22"/>
      <c r="B101" s="31"/>
      <c r="C101" s="22"/>
      <c r="D101" s="22"/>
      <c r="E101" s="22"/>
      <c r="F101" s="22"/>
    </row>
    <row r="102" spans="1:6" ht="15.75" hidden="1" customHeight="1" x14ac:dyDescent="0.2">
      <c r="A102" s="22"/>
      <c r="B102" s="22"/>
      <c r="C102" s="32"/>
      <c r="D102" s="22"/>
      <c r="E102" s="22"/>
      <c r="F102" s="22"/>
    </row>
    <row r="103" spans="1:6" ht="15.75" hidden="1" customHeight="1" x14ac:dyDescent="0.2">
      <c r="A103" s="22"/>
      <c r="B103" s="22"/>
      <c r="C103" s="32"/>
      <c r="D103" s="22"/>
      <c r="E103" s="22"/>
      <c r="F103" s="22"/>
    </row>
    <row r="104" spans="1:6" ht="15.75" hidden="1" customHeight="1" x14ac:dyDescent="0.2">
      <c r="A104" s="22"/>
      <c r="B104" s="22"/>
      <c r="C104" s="32"/>
      <c r="D104" s="22"/>
      <c r="E104" s="22"/>
      <c r="F104" s="22"/>
    </row>
    <row r="105" spans="1:6" ht="15.75" hidden="1" customHeight="1" x14ac:dyDescent="0.2">
      <c r="A105" s="22"/>
      <c r="B105" s="22"/>
      <c r="C105" s="32"/>
      <c r="D105" s="22"/>
      <c r="E105" s="22"/>
      <c r="F105" s="22"/>
    </row>
    <row r="106" spans="1:6" ht="15.75" hidden="1" customHeight="1" x14ac:dyDescent="0.2">
      <c r="A106" s="22"/>
      <c r="B106" s="22"/>
      <c r="C106" s="32"/>
      <c r="D106" s="22"/>
      <c r="E106" s="22"/>
      <c r="F106" s="22"/>
    </row>
    <row r="107" spans="1:6" ht="15.75" hidden="1" customHeight="1" x14ac:dyDescent="0.2">
      <c r="A107" s="22"/>
      <c r="B107" s="22"/>
      <c r="C107" s="32"/>
      <c r="D107" s="22"/>
      <c r="E107" s="22"/>
      <c r="F107" s="22"/>
    </row>
    <row r="108" spans="1:6" ht="15.75" hidden="1" customHeight="1" x14ac:dyDescent="0.2">
      <c r="A108" s="22"/>
      <c r="B108" s="22"/>
      <c r="C108" s="32"/>
      <c r="D108" s="22"/>
      <c r="E108" s="22"/>
      <c r="F108" s="22"/>
    </row>
    <row r="109" spans="1:6" ht="15.75" hidden="1" customHeight="1" x14ac:dyDescent="0.2">
      <c r="A109" s="22"/>
      <c r="B109" s="22"/>
      <c r="C109" s="32"/>
      <c r="D109" s="22"/>
      <c r="E109" s="22"/>
      <c r="F109" s="22"/>
    </row>
    <row r="110" spans="1:6" ht="15.75" hidden="1" customHeight="1" x14ac:dyDescent="0.2">
      <c r="A110" s="22"/>
      <c r="B110" s="22"/>
      <c r="C110" s="32"/>
      <c r="D110" s="22"/>
      <c r="E110" s="22"/>
      <c r="F110" s="22"/>
    </row>
    <row r="111" spans="1:6" ht="15.75" hidden="1" customHeight="1" x14ac:dyDescent="0.2">
      <c r="A111" s="22"/>
      <c r="B111" s="31"/>
      <c r="C111" s="32"/>
      <c r="D111" s="22"/>
      <c r="E111" s="22"/>
      <c r="F111" s="22"/>
    </row>
    <row r="112" spans="1:6" ht="15.75" hidden="1" customHeight="1" x14ac:dyDescent="0.2">
      <c r="A112" s="22"/>
      <c r="B112" s="22"/>
      <c r="C112" s="32"/>
      <c r="D112" s="22"/>
      <c r="E112" s="22"/>
      <c r="F112" s="22"/>
    </row>
    <row r="113" spans="1:6" ht="15.75" hidden="1" customHeight="1" x14ac:dyDescent="0.2">
      <c r="A113" s="22"/>
      <c r="B113" s="22"/>
      <c r="C113" s="32"/>
      <c r="D113" s="22"/>
      <c r="E113" s="22"/>
      <c r="F113" s="22"/>
    </row>
    <row r="114" spans="1:6" ht="15.75" hidden="1" customHeight="1" x14ac:dyDescent="0.2">
      <c r="A114" s="22"/>
      <c r="B114" s="22"/>
      <c r="C114" s="32"/>
      <c r="D114" s="22"/>
      <c r="E114" s="22"/>
      <c r="F114" s="22"/>
    </row>
    <row r="115" spans="1:6" ht="15.75" hidden="1" customHeight="1" x14ac:dyDescent="0.2">
      <c r="A115" s="22"/>
      <c r="B115" s="31"/>
      <c r="C115" s="32"/>
      <c r="D115" s="22"/>
      <c r="E115" s="31"/>
      <c r="F115" s="22"/>
    </row>
    <row r="116" spans="1:6" ht="15.75" hidden="1" customHeight="1" x14ac:dyDescent="0.2">
      <c r="A116" s="22"/>
      <c r="B116" s="22"/>
      <c r="C116" s="32"/>
      <c r="D116" s="22"/>
      <c r="E116" s="22"/>
      <c r="F116" s="22"/>
    </row>
    <row r="117" spans="1:6" ht="15.75" hidden="1" customHeight="1" x14ac:dyDescent="0.2">
      <c r="A117" s="22"/>
      <c r="B117" s="22"/>
      <c r="C117" s="32"/>
      <c r="D117" s="22"/>
      <c r="E117" s="22"/>
      <c r="F117" s="12"/>
    </row>
    <row r="118" spans="1:6" ht="15.75" hidden="1" customHeight="1" x14ac:dyDescent="0.2">
      <c r="A118" s="22"/>
      <c r="B118" s="31"/>
      <c r="C118" s="32"/>
      <c r="D118" s="22"/>
      <c r="E118" s="22"/>
      <c r="F118" s="22"/>
    </row>
    <row r="119" spans="1:6" ht="15.75" hidden="1" customHeight="1" x14ac:dyDescent="0.2"/>
    <row r="120" spans="1:6" ht="15.75" hidden="1" customHeight="1" x14ac:dyDescent="0.2"/>
    <row r="121" spans="1:6" ht="15.75" hidden="1" customHeight="1" x14ac:dyDescent="0.2"/>
    <row r="122" spans="1:6" ht="15.75" hidden="1" customHeight="1" x14ac:dyDescent="0.2"/>
    <row r="123" spans="1:6" ht="15.75" hidden="1" customHeight="1" x14ac:dyDescent="0.2"/>
    <row r="124" spans="1:6" ht="15.75" hidden="1" customHeight="1" x14ac:dyDescent="0.2"/>
    <row r="125" spans="1:6" ht="15.75" hidden="1" customHeight="1" x14ac:dyDescent="0.2"/>
    <row r="126" spans="1:6" ht="15.75" hidden="1" customHeight="1" x14ac:dyDescent="0.2"/>
    <row r="127" spans="1:6" ht="15.75" hidden="1" customHeight="1" x14ac:dyDescent="0.2"/>
    <row r="128" spans="1:6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</sheetData>
  <mergeCells count="8">
    <mergeCell ref="A37:C37"/>
    <mergeCell ref="A49:B49"/>
    <mergeCell ref="A50:B50"/>
    <mergeCell ref="A1:F1"/>
    <mergeCell ref="A2:E2"/>
    <mergeCell ref="A34:B34"/>
    <mergeCell ref="A35:B35"/>
    <mergeCell ref="A36:B36"/>
  </mergeCells>
  <printOptions horizontalCentered="1"/>
  <pageMargins left="0.118110236220472" right="0.118110236220472" top="0.59055118110236204" bottom="0.35433070866141703" header="0.27559055118110198" footer="3.9370078740157501E-2"/>
  <pageSetup paperSize="9" scale="87" orientation="landscape" r:id="rId1"/>
  <headerFooter alignWithMargins="0"/>
  <rowBreaks count="1" manualBreakCount="1">
    <brk id="30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rightToLeft="1" zoomScaleNormal="100" zoomScaleSheetLayoutView="100" workbookViewId="0">
      <selection activeCell="F7" sqref="F7"/>
    </sheetView>
  </sheetViews>
  <sheetFormatPr defaultRowHeight="17.45" customHeight="1" x14ac:dyDescent="0.2"/>
  <cols>
    <col min="1" max="1" width="7.7109375" style="33" customWidth="1"/>
    <col min="2" max="2" width="48.140625" style="33" customWidth="1"/>
    <col min="3" max="3" width="14.42578125" style="33" customWidth="1"/>
    <col min="4" max="4" width="9" style="33" customWidth="1"/>
    <col min="5" max="5" width="48.140625" style="33" customWidth="1"/>
    <col min="6" max="6" width="15" style="59" customWidth="1"/>
    <col min="7" max="10" width="9.140625" style="33"/>
    <col min="11" max="11" width="12.28515625" style="33" bestFit="1" customWidth="1"/>
    <col min="12" max="16384" width="9.140625" style="33"/>
  </cols>
  <sheetData>
    <row r="1" spans="1:6" ht="16.5" customHeight="1" x14ac:dyDescent="0.2">
      <c r="A1" s="114" t="s">
        <v>86</v>
      </c>
      <c r="B1" s="114"/>
      <c r="C1" s="114"/>
      <c r="D1" s="114"/>
      <c r="E1" s="114"/>
      <c r="F1" s="114"/>
    </row>
    <row r="2" spans="1:6" ht="16.5" customHeight="1" thickBot="1" x14ac:dyDescent="0.25">
      <c r="A2" s="100"/>
      <c r="B2" s="100"/>
      <c r="C2" s="100"/>
      <c r="D2" s="100"/>
      <c r="E2" s="100"/>
      <c r="F2" s="1" t="s">
        <v>1</v>
      </c>
    </row>
    <row r="3" spans="1:6" ht="16.5" customHeight="1" thickBot="1" x14ac:dyDescent="0.25">
      <c r="A3" s="34" t="s">
        <v>2</v>
      </c>
      <c r="B3" s="35" t="s">
        <v>3</v>
      </c>
      <c r="C3" s="36" t="s">
        <v>6</v>
      </c>
      <c r="D3" s="34" t="s">
        <v>2</v>
      </c>
      <c r="E3" s="37" t="s">
        <v>5</v>
      </c>
      <c r="F3" s="36" t="s">
        <v>82</v>
      </c>
    </row>
    <row r="4" spans="1:6" ht="16.5" customHeight="1" x14ac:dyDescent="0.2">
      <c r="A4" s="38">
        <v>100</v>
      </c>
      <c r="B4" s="39" t="s">
        <v>7</v>
      </c>
      <c r="C4" s="40">
        <f>'[1]شركة تعبية الغاز'!C5+'[1]غاز الشمال'!C5+'[1]مصافي الجنوب'!C5+'[1]مصافي الشمال'!C5+'[1]غاز الجنوب'!C5+'[1]اطارات النجف'!C5+[1]البتروكيمياوية!C5+'[1]الاسمدة الجنوبية'!C5</f>
        <v>16495370</v>
      </c>
      <c r="D4" s="38">
        <v>2100</v>
      </c>
      <c r="E4" s="41" t="s">
        <v>8</v>
      </c>
      <c r="F4" s="40">
        <f>'[1]شركة تعبية الغاز'!F5+'[1]غاز الشمال'!F5+'[1]مصافي الجنوب'!F5+'[1]مصافي الشمال'!F5+'[1]غاز الجنوب'!F5+'[1]اطارات النجف'!F5+[1]البتروكيمياوية!F5+'[1]الاسمدة الجنوبية'!F5</f>
        <v>602128920</v>
      </c>
    </row>
    <row r="5" spans="1:6" ht="16.5" customHeight="1" x14ac:dyDescent="0.2">
      <c r="A5" s="4">
        <v>200</v>
      </c>
      <c r="B5" s="42" t="s">
        <v>9</v>
      </c>
      <c r="C5" s="40">
        <f>'[1]شركة تعبية الغاز'!C6+'[1]غاز الشمال'!C6+'[1]مصافي الجنوب'!C6+'[1]مصافي الشمال'!C6+'[1]غاز الجنوب'!C6+'[1]اطارات النجف'!C6+[1]البتروكيمياوية!C6+'[1]الاسمدة الجنوبية'!C6</f>
        <v>2619766273</v>
      </c>
      <c r="D5" s="4">
        <v>2200</v>
      </c>
      <c r="E5" s="43" t="s">
        <v>10</v>
      </c>
      <c r="F5" s="40">
        <f>'[1]شركة تعبية الغاز'!F6+'[1]غاز الشمال'!F6+'[1]مصافي الجنوب'!F6+'[1]مصافي الشمال'!F6+'[1]غاز الجنوب'!F6+'[1]اطارات النجف'!F6+[1]البتروكيمياوية!F6+'[1]الاسمدة الجنوبية'!F6</f>
        <v>1574547866</v>
      </c>
    </row>
    <row r="6" spans="1:6" ht="16.5" customHeight="1" x14ac:dyDescent="0.2">
      <c r="A6" s="4">
        <v>300</v>
      </c>
      <c r="B6" s="42" t="s">
        <v>11</v>
      </c>
      <c r="C6" s="40">
        <f>'[1]شركة تعبية الغاز'!C7+'[1]غاز الشمال'!C7+'[1]مصافي الجنوب'!C7+'[1]مصافي الشمال'!C7+'[1]غاز الجنوب'!C7+'[1]اطارات النجف'!C7+[1]البتروكيمياوية!C7+'[1]الاسمدة الجنوبية'!C7</f>
        <v>0</v>
      </c>
      <c r="D6" s="4">
        <v>2300</v>
      </c>
      <c r="E6" s="43" t="s">
        <v>12</v>
      </c>
      <c r="F6" s="40">
        <f>'[1]شركة تعبية الغاز'!F7+'[1]غاز الشمال'!F7+'[1]مصافي الجنوب'!F7+'[1]مصافي الشمال'!F7+'[1]غاز الجنوب'!F7+'[1]اطارات النجف'!F7+[1]البتروكيمياوية!F7+'[1]الاسمدة الجنوبية'!F7</f>
        <v>523487108</v>
      </c>
    </row>
    <row r="7" spans="1:6" ht="16.5" customHeight="1" x14ac:dyDescent="0.2">
      <c r="A7" s="4">
        <v>400</v>
      </c>
      <c r="B7" s="42" t="s">
        <v>13</v>
      </c>
      <c r="C7" s="40">
        <f>'[1]شركة تعبية الغاز'!C8+'[1]غاز الشمال'!C8+'[1]مصافي الجنوب'!C8+'[1]مصافي الشمال'!C8+'[1]غاز الجنوب'!C8+'[1]اطارات النجف'!C8+[1]البتروكيمياوية!C8+'[1]الاسمدة الجنوبية'!C8</f>
        <v>2636261643</v>
      </c>
      <c r="D7" s="4">
        <v>2310</v>
      </c>
      <c r="E7" s="43" t="s">
        <v>14</v>
      </c>
      <c r="F7" s="40">
        <f>'[1]شركة تعبية الغاز'!F8+'[1]غاز الشمال'!F8+'[1]مصافي الجنوب'!F8+'[1]مصافي الشمال'!F8+'[1]غاز الجنوب'!F8+'[1]اطارات النجف'!F8+[1]البتروكيمياوية!F8+'[1]الاسمدة الجنوبية'!F8</f>
        <v>79956764</v>
      </c>
    </row>
    <row r="8" spans="1:6" ht="16.5" customHeight="1" x14ac:dyDescent="0.2">
      <c r="A8" s="4">
        <v>500</v>
      </c>
      <c r="B8" s="42" t="s">
        <v>15</v>
      </c>
      <c r="C8" s="40">
        <f>'[1]شركة تعبية الغاز'!C9+'[1]غاز الشمال'!C9+'[1]مصافي الجنوب'!C9+'[1]مصافي الشمال'!C9+'[1]غاز الجنوب'!C9+'[1]اطارات النجف'!C9+[1]البتروكيمياوية!C9+'[1]الاسمدة الجنوبية'!C9</f>
        <v>1418542</v>
      </c>
      <c r="D8" s="4">
        <v>2320</v>
      </c>
      <c r="E8" s="43" t="s">
        <v>16</v>
      </c>
      <c r="F8" s="40">
        <f>'[1]شركة تعبية الغاز'!F9+'[1]غاز الشمال'!F9+'[1]مصافي الجنوب'!F9+'[1]مصافي الشمال'!F9+'[1]غاز الجنوب'!F9+'[1]اطارات النجف'!F9+[1]البتروكيمياوية!F9+'[1]الاسمدة الجنوبية'!F9</f>
        <v>443530344</v>
      </c>
    </row>
    <row r="9" spans="1:6" ht="16.5" customHeight="1" x14ac:dyDescent="0.2">
      <c r="A9" s="4">
        <v>600</v>
      </c>
      <c r="B9" s="42" t="s">
        <v>17</v>
      </c>
      <c r="C9" s="40">
        <f>'[1]شركة تعبية الغاز'!C10+'[1]غاز الشمال'!C10+'[1]مصافي الجنوب'!C10+'[1]مصافي الشمال'!C10+'[1]غاز الجنوب'!C10+'[1]اطارات النجف'!C10+[1]البتروكيمياوية!C10+'[1]الاسمدة الجنوبية'!C10</f>
        <v>1151123580</v>
      </c>
      <c r="D9" s="4">
        <v>2400</v>
      </c>
      <c r="E9" s="43" t="s">
        <v>18</v>
      </c>
      <c r="F9" s="40">
        <f>'[1]شركة تعبية الغاز'!F10+'[1]غاز الشمال'!F10+'[1]مصافي الجنوب'!F10+'[1]مصافي الشمال'!F10+'[1]غاز الجنوب'!F10+'[1]اطارات النجف'!F10+[1]البتروكيمياوية!F10+'[1]الاسمدة الجنوبية'!F10</f>
        <v>1510962903</v>
      </c>
    </row>
    <row r="10" spans="1:6" ht="16.5" customHeight="1" x14ac:dyDescent="0.2">
      <c r="A10" s="4">
        <v>700</v>
      </c>
      <c r="B10" s="42" t="s">
        <v>19</v>
      </c>
      <c r="C10" s="40">
        <f>'[1]شركة تعبية الغاز'!C11+'[1]غاز الشمال'!C11+'[1]مصافي الجنوب'!C11+'[1]مصافي الشمال'!C11+'[1]غاز الجنوب'!C11+'[1]اطارات النجف'!C11+[1]البتروكيمياوية!C11+'[1]الاسمدة الجنوبية'!C11</f>
        <v>3788803765</v>
      </c>
      <c r="D10" s="4">
        <v>2500</v>
      </c>
      <c r="E10" s="43" t="s">
        <v>20</v>
      </c>
      <c r="F10" s="40">
        <f>'[1]شركة تعبية الغاز'!F11+'[1]غاز الشمال'!F11+'[1]مصافي الجنوب'!F11+'[1]مصافي الشمال'!F11+'[1]غاز الجنوب'!F11+'[1]اطارات النجف'!F11+[1]البتروكيمياوية!F11+'[1]الاسمدة الجنوبية'!F11</f>
        <v>-86515570</v>
      </c>
    </row>
    <row r="11" spans="1:6" ht="16.5" customHeight="1" x14ac:dyDescent="0.2">
      <c r="A11" s="4">
        <v>800</v>
      </c>
      <c r="B11" s="42" t="s">
        <v>21</v>
      </c>
      <c r="C11" s="40">
        <f>'[1]شركة تعبية الغاز'!C12+'[1]غاز الشمال'!C12+'[1]مصافي الجنوب'!C12+'[1]مصافي الشمال'!C12+'[1]غاز الجنوب'!C12+'[1]اطارات النجف'!C12+[1]البتروكيمياوية!C12+'[1]الاسمدة الجنوبية'!C12</f>
        <v>2644298795</v>
      </c>
      <c r="D11" s="4">
        <v>2600</v>
      </c>
      <c r="E11" s="43" t="s">
        <v>22</v>
      </c>
      <c r="F11" s="40">
        <f>'[1]شركة تعبية الغاز'!F12+'[1]غاز الشمال'!F12+'[1]مصافي الجنوب'!F12+'[1]مصافي الشمال'!F12+'[1]غاز الجنوب'!F12+'[1]اطارات النجف'!F12+[1]البتروكيمياوية!F12+'[1]الاسمدة الجنوبية'!F12</f>
        <v>32881592</v>
      </c>
    </row>
    <row r="12" spans="1:6" ht="16.5" customHeight="1" x14ac:dyDescent="0.2">
      <c r="A12" s="4">
        <v>900</v>
      </c>
      <c r="B12" s="42" t="s">
        <v>23</v>
      </c>
      <c r="C12" s="40">
        <f>'[1]شركة تعبية الغاز'!C13+'[1]غاز الشمال'!C13+'[1]مصافي الجنوب'!C13+'[1]مصافي الشمال'!C13+'[1]غاز الجنوب'!C13+'[1]اطارات النجف'!C13+[1]البتروكيمياوية!C13+'[1]الاسمدة الجنوبية'!C13</f>
        <v>6433102560</v>
      </c>
      <c r="D12" s="4">
        <v>2700</v>
      </c>
      <c r="E12" s="43" t="s">
        <v>24</v>
      </c>
      <c r="F12" s="40">
        <f>'[1]شركة تعبية الغاز'!F13+'[1]غاز الشمال'!F13+'[1]مصافي الجنوب'!F13+'[1]مصافي الشمال'!F13+'[1]غاز الجنوب'!F13+'[1]اطارات النجف'!F13+[1]البتروكيمياوية!F13+'[1]الاسمدة الجنوبية'!F13</f>
        <v>1457328925</v>
      </c>
    </row>
    <row r="13" spans="1:6" ht="16.5" customHeight="1" x14ac:dyDescent="0.2">
      <c r="A13" s="4">
        <v>1000</v>
      </c>
      <c r="B13" s="42" t="s">
        <v>25</v>
      </c>
      <c r="C13" s="40">
        <f>'[1]شركة تعبية الغاز'!C14+'[1]غاز الشمال'!C14+'[1]مصافي الجنوب'!C14+'[1]مصافي الشمال'!C14+'[1]غاز الجنوب'!C14+'[1]اطارات النجف'!C14+[1]البتروكيمياوية!C14+'[1]الاسمدة الجنوبية'!C14</f>
        <v>1106826150</v>
      </c>
      <c r="D13" s="4">
        <v>2800</v>
      </c>
      <c r="E13" s="43" t="s">
        <v>26</v>
      </c>
      <c r="F13" s="40">
        <f>'[1]شركة تعبية الغاز'!F14+'[1]غاز الشمال'!F14+'[1]مصافي الجنوب'!F14+'[1]مصافي الشمال'!F14+'[1]غاز الجنوب'!F14+'[1]اطارات النجف'!F14+[1]البتروكيمياوية!F14+'[1]الاسمدة الجنوبية'!F14</f>
        <v>923178968</v>
      </c>
    </row>
    <row r="14" spans="1:6" ht="16.5" customHeight="1" x14ac:dyDescent="0.2">
      <c r="A14" s="4">
        <v>1010</v>
      </c>
      <c r="B14" s="42" t="s">
        <v>27</v>
      </c>
      <c r="C14" s="40">
        <f>'[1]شركة تعبية الغاز'!C15+'[1]غاز الشمال'!C15+'[1]مصافي الجنوب'!C15+'[1]مصافي الشمال'!C15+'[1]غاز الجنوب'!C15+'[1]اطارات النجف'!C15+[1]البتروكيمياوية!C15+'[1]الاسمدة الجنوبية'!C15</f>
        <v>114851930</v>
      </c>
      <c r="D14" s="4">
        <v>2900</v>
      </c>
      <c r="E14" s="43" t="s">
        <v>28</v>
      </c>
      <c r="F14" s="40">
        <f>'[1]شركة تعبية الغاز'!F15+'[1]غاز الشمال'!F15+'[1]مصافي الجنوب'!F15+'[1]مصافي الشمال'!F15+'[1]غاز الجنوب'!F15+'[1]اطارات النجف'!F15+[1]البتروكيمياوية!F15+'[1]الاسمدة الجنوبية'!F15</f>
        <v>534149957</v>
      </c>
    </row>
    <row r="15" spans="1:6" ht="16.5" customHeight="1" x14ac:dyDescent="0.2">
      <c r="A15" s="4">
        <v>1100</v>
      </c>
      <c r="B15" s="42" t="s">
        <v>29</v>
      </c>
      <c r="C15" s="40">
        <f>'[1]شركة تعبية الغاز'!C16+'[1]غاز الشمال'!C16+'[1]مصافي الجنوب'!C16+'[1]مصافي الشمال'!C16+'[1]غاز الجنوب'!C16+'[1]اطارات النجف'!C16+[1]البتروكيمياوية!C16+'[1]الاسمدة الجنوبية'!C16</f>
        <v>380929680</v>
      </c>
      <c r="D15" s="4">
        <v>3000</v>
      </c>
      <c r="E15" s="43" t="s">
        <v>30</v>
      </c>
      <c r="F15" s="40">
        <f>'[1]شركة تعبية الغاز'!F16+'[1]غاز الشمال'!F16+'[1]مصافي الجنوب'!F16+'[1]مصافي الشمال'!F16+'[1]غاز الجنوب'!F16+'[1]اطارات النجف'!F16+[1]البتروكيمياوية!F16+'[1]الاسمدة الجنوبية'!F16</f>
        <v>1599721</v>
      </c>
    </row>
    <row r="16" spans="1:6" ht="16.5" customHeight="1" x14ac:dyDescent="0.2">
      <c r="A16" s="4">
        <v>1200</v>
      </c>
      <c r="B16" s="42" t="s">
        <v>31</v>
      </c>
      <c r="C16" s="40">
        <f>'[1]شركة تعبية الغاز'!C17+'[1]غاز الشمال'!C17+'[1]مصافي الجنوب'!C17+'[1]مصافي الشمال'!C17+'[1]غاز الجنوب'!C17+'[1]اطارات النجف'!C17+[1]البتروكيمياوية!C17+'[1]الاسمدة الجنوبية'!C17</f>
        <v>840748400</v>
      </c>
      <c r="D16" s="4">
        <v>3100</v>
      </c>
      <c r="E16" s="43" t="s">
        <v>32</v>
      </c>
      <c r="F16" s="40">
        <f>'[1]شركة تعبية الغاز'!F17+'[1]غاز الشمال'!F17+'[1]مصافي الجنوب'!F17+'[1]مصافي الشمال'!F17+'[1]غاز الجنوب'!F17+'[1]اطارات النجف'!F17+[1]البتروكيمياوية!F17+'[1]الاسمدة الجنوبية'!F17</f>
        <v>448787887</v>
      </c>
    </row>
    <row r="17" spans="1:11" ht="16.5" customHeight="1" x14ac:dyDescent="0.2">
      <c r="A17" s="4">
        <v>1300</v>
      </c>
      <c r="B17" s="42" t="s">
        <v>33</v>
      </c>
      <c r="C17" s="40">
        <f>'[1]شركة تعبية الغاز'!C18+'[1]غاز الشمال'!C18+'[1]مصافي الجنوب'!C18+'[1]مصافي الشمال'!C18+'[1]غاز الجنوب'!C18+'[1]اطارات النجف'!C18+[1]البتروكيمياوية!C18+'[1]الاسمدة الجنوبية'!C18</f>
        <v>886095930</v>
      </c>
      <c r="D17" s="4">
        <v>3200</v>
      </c>
      <c r="E17" s="43" t="s">
        <v>87</v>
      </c>
      <c r="F17" s="40">
        <f>'[1]شركة تعبية الغاز'!F18+'[1]غاز الشمال'!F18+'[1]مصافي الجنوب'!F18+'[1]مصافي الشمال'!F18+'[1]غاز الجنوب'!F18+'[1]اطارات النجف'!F18+[1]البتروكيمياوية!F18+'[1]الاسمدة الجنوبية'!F18</f>
        <v>981338123</v>
      </c>
    </row>
    <row r="18" spans="1:11" ht="16.5" customHeight="1" x14ac:dyDescent="0.2">
      <c r="A18" s="4">
        <v>1310</v>
      </c>
      <c r="B18" s="42" t="s">
        <v>35</v>
      </c>
      <c r="C18" s="40">
        <f>'[1]شركة تعبية الغاز'!C19+'[1]غاز الشمال'!C19+'[1]مصافي الجنوب'!C19+'[1]مصافي الشمال'!C19+'[1]غاز الجنوب'!C19+'[1]اطارات النجف'!C19+[1]البتروكيمياوية!C19+'[1]الاسمدة الجنوبية'!C19</f>
        <v>476994191</v>
      </c>
      <c r="D18" s="4">
        <v>3300</v>
      </c>
      <c r="E18" s="43" t="s">
        <v>36</v>
      </c>
      <c r="F18" s="40">
        <f>'[1]شركة تعبية الغاز'!F19+'[1]غاز الشمال'!F19+'[1]مصافي الجنوب'!F19+'[1]مصافي الشمال'!F19+'[1]غاز الجنوب'!F19+'[1]اطارات النجف'!F19+[1]البتروكيمياوية!F19+'[1]الاسمدة الجنوبية'!F19</f>
        <v>56565944</v>
      </c>
    </row>
    <row r="19" spans="1:11" ht="16.5" customHeight="1" x14ac:dyDescent="0.2">
      <c r="A19" s="4">
        <v>1320</v>
      </c>
      <c r="B19" s="42" t="s">
        <v>37</v>
      </c>
      <c r="C19" s="40">
        <f>'[1]شركة تعبية الغاز'!C20+'[1]غاز الشمال'!C20+'[1]مصافي الجنوب'!C20+'[1]مصافي الشمال'!C20+'[1]غاز الجنوب'!C20+'[1]اطارات النجف'!C20+[1]البتروكيمياوية!C20+'[1]الاسمدة الجنوبية'!C20</f>
        <v>6817862</v>
      </c>
      <c r="D19" s="4">
        <v>3400</v>
      </c>
      <c r="E19" s="43" t="s">
        <v>38</v>
      </c>
      <c r="F19" s="40">
        <f>'[1]شركة تعبية الغاز'!F20+'[1]غاز الشمال'!F20+'[1]مصافي الجنوب'!F20+'[1]مصافي الشمال'!F20+'[1]غاز الجنوب'!F20+'[1]اطارات النجف'!F20+[1]البتروكيمياوية!F20+'[1]الاسمدة الجنوبية'!F20</f>
        <v>924772179</v>
      </c>
    </row>
    <row r="20" spans="1:11" ht="16.5" customHeight="1" x14ac:dyDescent="0.2">
      <c r="A20" s="4">
        <v>1330</v>
      </c>
      <c r="B20" s="42" t="s">
        <v>39</v>
      </c>
      <c r="C20" s="40">
        <f>'[1]شركة تعبية الغاز'!C21+'[1]غاز الشمال'!C21+'[1]مصافي الجنوب'!C21+'[1]مصافي الشمال'!C21+'[1]غاز الجنوب'!C21+'[1]اطارات النجف'!C21+[1]البتروكيمياوية!C21+'[1]الاسمدة الجنوبية'!C21</f>
        <v>87155668</v>
      </c>
      <c r="D20" s="4">
        <v>3500</v>
      </c>
      <c r="E20" s="43" t="s">
        <v>40</v>
      </c>
      <c r="F20" s="40">
        <f>'[1]شركة تعبية الغاز'!F21+'[1]غاز الشمال'!F21+'[1]مصافي الجنوب'!F21+'[1]مصافي الشمال'!F21+'[1]غاز الجنوب'!F21+'[1]اطارات النجف'!F21+[1]البتروكيمياوية!F21+'[1]الاسمدة الجنوبية'!F21</f>
        <v>-3492838</v>
      </c>
    </row>
    <row r="21" spans="1:11" ht="16.5" customHeight="1" x14ac:dyDescent="0.2">
      <c r="A21" s="4">
        <v>1340</v>
      </c>
      <c r="B21" s="42" t="s">
        <v>41</v>
      </c>
      <c r="C21" s="40">
        <f>'[1]شركة تعبية الغاز'!C22+'[1]غاز الشمال'!C22+'[1]مصافي الجنوب'!C22+'[1]مصافي الشمال'!C22+'[1]غاز الجنوب'!C22+'[1]اطارات النجف'!C22+[1]البتروكيمياوية!C22+'[1]الاسمدة الجنوبية'!C22</f>
        <v>16212605</v>
      </c>
      <c r="D21" s="4">
        <v>3600</v>
      </c>
      <c r="E21" s="43" t="s">
        <v>42</v>
      </c>
      <c r="F21" s="40">
        <f>'[1]شركة تعبية الغاز'!F22+'[1]غاز الشمال'!F22+'[1]مصافي الجنوب'!F22+'[1]مصافي الشمال'!F22+'[1]غاز الجنوب'!F22+'[1]اطارات النجف'!F22+[1]البتروكيمياوية!F22+'[1]الاسمدة الجنوبية'!F22</f>
        <v>921279341</v>
      </c>
    </row>
    <row r="22" spans="1:11" ht="16.5" customHeight="1" x14ac:dyDescent="0.2">
      <c r="A22" s="4">
        <v>1350</v>
      </c>
      <c r="B22" s="42" t="s">
        <v>43</v>
      </c>
      <c r="C22" s="40">
        <f>'[1]شركة تعبية الغاز'!C23+'[1]غاز الشمال'!C23+'[1]مصافي الجنوب'!C23+'[1]مصافي الشمال'!C23+'[1]غاز الجنوب'!C23+'[1]اطارات النجف'!C23+[1]البتروكيمياوية!C23+'[1]الاسمدة الجنوبية'!C23</f>
        <v>16001451</v>
      </c>
      <c r="D22" s="4">
        <v>3620</v>
      </c>
      <c r="E22" s="43" t="s">
        <v>44</v>
      </c>
      <c r="F22" s="40">
        <f>'[1]شركة تعبية الغاز'!F23+'[1]غاز الشمال'!F23+'[1]مصافي الجنوب'!F23+'[1]مصافي الشمال'!F23+'[1]غاز الجنوب'!F23+'[1]اطارات النجف'!F23+[1]البتروكيمياوية!F23+'[1]الاسمدة الجنوبية'!F23</f>
        <v>264290931</v>
      </c>
    </row>
    <row r="23" spans="1:11" ht="16.5" customHeight="1" x14ac:dyDescent="0.2">
      <c r="A23" s="4">
        <v>1360</v>
      </c>
      <c r="B23" s="42" t="s">
        <v>45</v>
      </c>
      <c r="C23" s="40">
        <f>'[1]شركة تعبية الغاز'!C24+'[1]غاز الشمال'!C24+'[1]مصافي الجنوب'!C24+'[1]مصافي الشمال'!C24+'[1]غاز الجنوب'!C24+'[1]اطارات النجف'!C24+[1]البتروكيمياوية!C24+'[1]الاسمدة الجنوبية'!C24</f>
        <v>282914153</v>
      </c>
      <c r="D23" s="4">
        <v>3621</v>
      </c>
      <c r="E23" s="43" t="s">
        <v>9</v>
      </c>
      <c r="F23" s="40">
        <f>'[1]شركة تعبية الغاز'!F24+'[1]غاز الشمال'!F24+'[1]مصافي الجنوب'!F24+'[1]مصافي الشمال'!F24+'[1]غاز الجنوب'!F24+'[1]اطارات النجف'!F24+[1]البتروكيمياوية!F24+'[1]الاسمدة الجنوبية'!F24</f>
        <v>7130056</v>
      </c>
    </row>
    <row r="24" spans="1:11" ht="16.5" customHeight="1" x14ac:dyDescent="0.2">
      <c r="A24" s="4">
        <v>1400</v>
      </c>
      <c r="B24" s="42" t="s">
        <v>46</v>
      </c>
      <c r="C24" s="40">
        <f>'[1]شركة تعبية الغاز'!C25+'[1]غاز الشمال'!C25+'[1]مصافي الجنوب'!C25+'[1]مصافي الشمال'!C25+'[1]غاز الجنوب'!C25+'[1]اطارات النجف'!C25+[1]البتروكيمياوية!C25+'[1]الاسمدة الجنوبية'!C25</f>
        <v>2926617391</v>
      </c>
      <c r="D24" s="4">
        <v>3622</v>
      </c>
      <c r="E24" s="43" t="s">
        <v>47</v>
      </c>
      <c r="F24" s="40">
        <f>'[1]شركة تعبية الغاز'!F25+'[1]غاز الشمال'!F25+'[1]مصافي الجنوب'!F25+'[1]مصافي الشمال'!F25+'[1]غاز الجنوب'!F25+'[1]اطارات النجف'!F25+[1]البتروكيمياوية!F25+'[1]الاسمدة الجنوبية'!F25</f>
        <v>158212544</v>
      </c>
    </row>
    <row r="25" spans="1:11" ht="16.5" customHeight="1" x14ac:dyDescent="0.2">
      <c r="A25" s="4">
        <v>1500</v>
      </c>
      <c r="B25" s="42" t="s">
        <v>48</v>
      </c>
      <c r="C25" s="40">
        <f>'[1]شركة تعبية الغاز'!C26+'[1]غاز الشمال'!C26+'[1]مصافي الجنوب'!C26+'[1]مصافي الشمال'!C26+'[1]غاز الجنوب'!C26+'[1]اطارات النجف'!C26+[1]البتروكيمياوية!C26+'[1]الاسمدة الجنوبية'!C26</f>
        <v>572169968</v>
      </c>
      <c r="D25" s="4">
        <v>3623</v>
      </c>
      <c r="E25" s="43" t="s">
        <v>49</v>
      </c>
      <c r="F25" s="40">
        <f>'[1]شركة تعبية الغاز'!F26+'[1]غاز الشمال'!F26+'[1]مصافي الجنوب'!F26+'[1]مصافي الشمال'!F26+'[1]غاز الجنوب'!F26+'[1]اطارات النجف'!F26+[1]البتروكيمياوية!F26+'[1]الاسمدة الجنوبية'!F26</f>
        <v>98948331</v>
      </c>
    </row>
    <row r="26" spans="1:11" ht="16.5" customHeight="1" x14ac:dyDescent="0.2">
      <c r="A26" s="4">
        <v>1600</v>
      </c>
      <c r="B26" s="42" t="s">
        <v>50</v>
      </c>
      <c r="C26" s="40">
        <f>'[1]شركة تعبية الغاز'!C27+'[1]غاز الشمال'!C27+'[1]مصافي الجنوب'!C27+'[1]مصافي الشمال'!C27+'[1]غاز الجنوب'!C27+'[1]اطارات النجف'!C27+[1]البتروكيمياوية!C27+'[1]الاسمدة الجنوبية'!C27</f>
        <v>4384883289</v>
      </c>
      <c r="D26" s="4">
        <v>3630</v>
      </c>
      <c r="E26" s="43" t="s">
        <v>51</v>
      </c>
      <c r="F26" s="40">
        <f>'[1]شركة تعبية الغاز'!F27+'[1]غاز الشمال'!F27+'[1]مصافي الجنوب'!F27+'[1]مصافي الشمال'!F27+'[1]غاز الجنوب'!F27+'[1]اطارات النجف'!F27+[1]البتروكيمياوية!F27+'[1]الاسمدة الجنوبية'!F27</f>
        <v>669440990</v>
      </c>
    </row>
    <row r="27" spans="1:11" ht="16.5" customHeight="1" x14ac:dyDescent="0.2">
      <c r="A27" s="4">
        <v>1700</v>
      </c>
      <c r="B27" s="42" t="s">
        <v>52</v>
      </c>
      <c r="C27" s="40">
        <f>'[1]شركة تعبية الغاز'!C28+'[1]غاز الشمال'!C28+'[1]مصافي الجنوب'!C28+'[1]مصافي الشمال'!C28+'[1]غاز الجنوب'!C28+'[1]اطارات النجف'!C28+[1]البتروكيمياوية!C28+'[1]الاسمدة الجنوبية'!C28</f>
        <v>1740584494</v>
      </c>
      <c r="D27" s="4">
        <v>3640</v>
      </c>
      <c r="E27" s="43" t="s">
        <v>53</v>
      </c>
      <c r="F27" s="40">
        <f>'[1]شركة تعبية الغاز'!F28+'[1]غاز الشمال'!F28+'[1]مصافي الجنوب'!F28+'[1]مصافي الشمال'!F28+'[1]غاز الجنوب'!F28+'[1]اطارات النجف'!F28+[1]البتروكيمياوية!F28+'[1]الاسمدة الجنوبية'!F28</f>
        <v>-25644</v>
      </c>
    </row>
    <row r="28" spans="1:11" ht="16.5" customHeight="1" x14ac:dyDescent="0.2">
      <c r="A28" s="4">
        <v>1800</v>
      </c>
      <c r="B28" s="42" t="s">
        <v>54</v>
      </c>
      <c r="C28" s="40">
        <f>'[1]شركة تعبية الغاز'!C29+'[1]غاز الشمال'!C29+'[1]مصافي الجنوب'!C29+'[1]مصافي الشمال'!C29+'[1]غاز الجنوب'!C29+'[1]اطارات النجف'!C29+[1]البتروكيمياوية!C29+'[1]الاسمدة الجنوبية'!C29</f>
        <v>1207470871</v>
      </c>
      <c r="D28" s="4">
        <v>3650</v>
      </c>
      <c r="E28" s="43" t="s">
        <v>55</v>
      </c>
      <c r="F28" s="40">
        <f>'[1]شركة تعبية الغاز'!F29+'[1]غاز الشمال'!F29+'[1]مصافي الجنوب'!F29+'[1]مصافي الشمال'!F29+'[1]غاز الجنوب'!F29+'[1]اطارات النجف'!F29+[1]البتروكيمياوية!F29+'[1]الاسمدة الجنوبية'!F29</f>
        <v>-12426936</v>
      </c>
      <c r="K28" s="44"/>
    </row>
    <row r="29" spans="1:11" ht="16.5" customHeight="1" x14ac:dyDescent="0.2">
      <c r="A29" s="4">
        <v>1900</v>
      </c>
      <c r="B29" s="42" t="s">
        <v>56</v>
      </c>
      <c r="C29" s="40">
        <f>'[1]شركة تعبية الغاز'!C30+'[1]غاز الشمال'!C30+'[1]مصافي الجنوب'!C30+'[1]مصافي الشمال'!C30+'[1]غاز الجنوب'!C30+'[1]اطارات النجف'!C30+[1]البتروكيمياوية!C30+'[1]الاسمدة الجنوبية'!C30</f>
        <v>3788803765</v>
      </c>
      <c r="D29" s="4">
        <v>3700</v>
      </c>
      <c r="E29" s="43" t="s">
        <v>57</v>
      </c>
      <c r="F29" s="40">
        <f>'[1]شركة تعبية الغاز'!F30+'[1]غاز الشمال'!F30+'[1]مصافي الجنوب'!F30+'[1]مصافي الشمال'!F30+'[1]غاز الجنوب'!F30+'[1]اطارات النجف'!F30+[1]البتروكيمياوية!F30+'[1]الاسمدة الجنوبية'!F30</f>
        <v>768389321</v>
      </c>
    </row>
    <row r="30" spans="1:11" ht="21" customHeight="1" x14ac:dyDescent="0.2">
      <c r="A30" s="4">
        <v>2000</v>
      </c>
      <c r="B30" s="42" t="s">
        <v>58</v>
      </c>
      <c r="C30" s="40">
        <f>'[1]شركة تعبية الغاز'!C31+'[1]غاز الشمال'!C31+'[1]مصافي الجنوب'!C31+'[1]مصافي الشمال'!C31+'[1]غاز الجنوب'!C31+'[1]اطارات النجف'!C31+[1]البتروكيمياوية!C31+'[1]الاسمدة الجنوبية'!C31</f>
        <v>6433102560</v>
      </c>
      <c r="D30" s="4">
        <v>3800</v>
      </c>
      <c r="E30" s="43" t="s">
        <v>59</v>
      </c>
      <c r="F30" s="40">
        <f>'[1]شركة تعبية الغاز'!F31+'[1]غاز الشمال'!F31+'[1]مصافي الجنوب'!F31+'[1]مصافي الشمال'!F31+'[1]غاز الجنوب'!F31+'[1]اطارات النجف'!F31+[1]البتروكيمياوية!F31+'[1]الاسمدة الجنوبية'!F31</f>
        <v>156382858</v>
      </c>
    </row>
    <row r="31" spans="1:11" ht="17.45" hidden="1" customHeight="1" x14ac:dyDescent="0.2">
      <c r="A31" s="13"/>
      <c r="B31" s="14"/>
      <c r="C31" s="13"/>
      <c r="D31" s="13"/>
      <c r="E31" s="45"/>
      <c r="F31" s="40">
        <f>'[1]شركة تعبية الغاز'!F32+'[1]غاز الشمال'!F32+'[1]مصافي الجنوب'!F32+'[1]مصافي الشمال'!F32+'[1]غاز الجنوب'!F32+'[1]اطارات النجف'!F32+[1]البتروكيمياوية!F32</f>
        <v>0</v>
      </c>
    </row>
    <row r="32" spans="1:11" ht="17.45" hidden="1" customHeight="1" x14ac:dyDescent="0.2">
      <c r="A32" s="46"/>
      <c r="B32" s="46"/>
      <c r="C32" s="47">
        <f>C12-C30</f>
        <v>0</v>
      </c>
      <c r="D32" s="46"/>
      <c r="E32" s="44">
        <f>F22+F26+F27+F28</f>
        <v>921279341</v>
      </c>
      <c r="F32" s="40"/>
    </row>
    <row r="33" spans="1:6" ht="17.45" hidden="1" customHeight="1" x14ac:dyDescent="0.2">
      <c r="A33" s="48" t="s">
        <v>60</v>
      </c>
      <c r="B33" s="49"/>
      <c r="C33" s="50">
        <f>F21-E32</f>
        <v>0</v>
      </c>
      <c r="F33" s="40"/>
    </row>
    <row r="34" spans="1:6" ht="17.45" hidden="1" customHeight="1" x14ac:dyDescent="0.2">
      <c r="A34" s="115" t="s">
        <v>83</v>
      </c>
      <c r="B34" s="115"/>
      <c r="C34" s="49"/>
      <c r="F34" s="40"/>
    </row>
    <row r="35" spans="1:6" ht="17.45" hidden="1" customHeight="1" x14ac:dyDescent="0.2">
      <c r="A35" s="115" t="s">
        <v>84</v>
      </c>
      <c r="B35" s="115"/>
      <c r="C35" s="49"/>
      <c r="F35" s="40"/>
    </row>
    <row r="36" spans="1:6" ht="17.45" hidden="1" customHeight="1" x14ac:dyDescent="0.2">
      <c r="A36" s="115" t="s">
        <v>85</v>
      </c>
      <c r="B36" s="115"/>
      <c r="C36" s="49"/>
      <c r="F36" s="40"/>
    </row>
    <row r="37" spans="1:6" ht="17.45" hidden="1" customHeight="1" thickBot="1" x14ac:dyDescent="0.25">
      <c r="A37" s="111" t="s">
        <v>64</v>
      </c>
      <c r="B37" s="111"/>
      <c r="C37" s="111"/>
      <c r="F37" s="40"/>
    </row>
    <row r="38" spans="1:6" ht="17.45" hidden="1" customHeight="1" thickBot="1" x14ac:dyDescent="0.25">
      <c r="A38" s="51" t="s">
        <v>65</v>
      </c>
      <c r="B38" s="52"/>
      <c r="C38" s="53" t="s">
        <v>66</v>
      </c>
      <c r="D38" s="53" t="s">
        <v>67</v>
      </c>
      <c r="F38" s="40"/>
    </row>
    <row r="39" spans="1:6" ht="17.45" hidden="1" customHeight="1" thickBot="1" x14ac:dyDescent="0.25">
      <c r="A39" s="54" t="s">
        <v>68</v>
      </c>
      <c r="B39" s="55"/>
      <c r="C39" s="56">
        <f>F12/F29</f>
        <v>1.8966022629041717</v>
      </c>
      <c r="D39" s="56"/>
      <c r="F39" s="40"/>
    </row>
    <row r="40" spans="1:6" ht="17.45" hidden="1" customHeight="1" thickBot="1" x14ac:dyDescent="0.25">
      <c r="A40" s="54" t="s">
        <v>69</v>
      </c>
      <c r="B40" s="55"/>
      <c r="C40" s="56">
        <f>F12/C13</f>
        <v>1.3166737386896759</v>
      </c>
      <c r="D40" s="56"/>
      <c r="F40" s="40"/>
    </row>
    <row r="41" spans="1:6" ht="17.45" hidden="1" customHeight="1" thickBot="1" x14ac:dyDescent="0.25">
      <c r="A41" s="54" t="s">
        <v>70</v>
      </c>
      <c r="B41" s="55"/>
      <c r="C41" s="56">
        <f>C26/C11</f>
        <v>1.6582404746737405</v>
      </c>
      <c r="D41" s="56"/>
      <c r="F41" s="40"/>
    </row>
    <row r="42" spans="1:6" ht="17.45" hidden="1" customHeight="1" thickBot="1" x14ac:dyDescent="0.25">
      <c r="A42" s="54" t="s">
        <v>71</v>
      </c>
      <c r="B42" s="55"/>
      <c r="C42" s="56">
        <f>C25/C11</f>
        <v>0.21637871222491709</v>
      </c>
      <c r="D42" s="56"/>
      <c r="F42" s="40"/>
    </row>
    <row r="43" spans="1:6" ht="17.45" hidden="1" customHeight="1" thickBot="1" x14ac:dyDescent="0.25">
      <c r="A43" s="54" t="s">
        <v>72</v>
      </c>
      <c r="B43" s="55"/>
      <c r="C43" s="56"/>
      <c r="D43" s="56">
        <f>F22/C29*100</f>
        <v>6.9755771845840115</v>
      </c>
      <c r="F43" s="40"/>
    </row>
    <row r="44" spans="1:6" ht="17.45" hidden="1" customHeight="1" thickBot="1" x14ac:dyDescent="0.25">
      <c r="A44" s="54" t="s">
        <v>73</v>
      </c>
      <c r="B44" s="55"/>
      <c r="C44" s="56"/>
      <c r="D44" s="56">
        <f>C9/C30*100</f>
        <v>17.893754518348608</v>
      </c>
      <c r="F44" s="40"/>
    </row>
    <row r="45" spans="1:6" ht="18.75" hidden="1" customHeight="1" thickBot="1" x14ac:dyDescent="0.25">
      <c r="A45" s="54" t="s">
        <v>74</v>
      </c>
      <c r="B45" s="55"/>
      <c r="C45" s="56">
        <f>C29/F19</f>
        <v>4.0970131358158</v>
      </c>
      <c r="D45" s="56"/>
      <c r="F45" s="40"/>
    </row>
    <row r="46" spans="1:6" ht="17.45" hidden="1" customHeight="1" thickBot="1" x14ac:dyDescent="0.25">
      <c r="A46" s="54" t="s">
        <v>75</v>
      </c>
      <c r="B46" s="55"/>
      <c r="C46" s="56">
        <f>F22/F17</f>
        <v>0.26931688966902595</v>
      </c>
      <c r="D46" s="56"/>
      <c r="F46" s="40"/>
    </row>
    <row r="47" spans="1:6" ht="17.45" hidden="1" customHeight="1" thickBot="1" x14ac:dyDescent="0.25">
      <c r="A47" s="54" t="s">
        <v>76</v>
      </c>
      <c r="B47" s="55"/>
      <c r="C47" s="56"/>
      <c r="D47" s="56">
        <f>C7/C30*100</f>
        <v>40.979630254798863</v>
      </c>
      <c r="F47" s="40"/>
    </row>
    <row r="48" spans="1:6" ht="17.45" hidden="1" customHeight="1" thickBot="1" x14ac:dyDescent="0.25">
      <c r="A48" s="54" t="s">
        <v>77</v>
      </c>
      <c r="B48" s="55"/>
      <c r="C48" s="56">
        <f>F22/C4</f>
        <v>16.0221280880635</v>
      </c>
      <c r="D48" s="56"/>
      <c r="F48" s="40"/>
    </row>
    <row r="49" spans="1:6" ht="17.45" hidden="1" customHeight="1" thickBot="1" x14ac:dyDescent="0.25">
      <c r="A49" s="112" t="s">
        <v>78</v>
      </c>
      <c r="B49" s="112"/>
      <c r="C49" s="57">
        <f>F12/C52</f>
        <v>1.0865081242735151</v>
      </c>
      <c r="D49" s="58"/>
      <c r="F49" s="40"/>
    </row>
    <row r="50" spans="1:6" ht="17.45" hidden="1" customHeight="1" thickBot="1" x14ac:dyDescent="0.25">
      <c r="A50" s="113" t="s">
        <v>79</v>
      </c>
      <c r="B50" s="113"/>
      <c r="C50" s="57">
        <f>F9/C17</f>
        <v>1.7051911106283943</v>
      </c>
      <c r="D50" s="58"/>
      <c r="F50" s="40"/>
    </row>
    <row r="51" spans="1:6" ht="17.45" hidden="1" customHeight="1" x14ac:dyDescent="0.2">
      <c r="F51" s="40"/>
    </row>
    <row r="52" spans="1:6" ht="17.45" hidden="1" customHeight="1" x14ac:dyDescent="0.2">
      <c r="A52" s="33" t="s">
        <v>80</v>
      </c>
      <c r="C52" s="33">
        <f>'[1]شركة تعبية الغاز'!C103+'[1]غاز الشمال'!C103+'[1]مصافي الجنوب'!C103+'[1]مصافي الوسط'!C103+[1]الفرات!C103+[1]مطاطية!C103+'[1]اطارات النجف'!C103+[1]الصواري!C103+'[1]أدوية '!C103+[1]البتروكيمياوية!C103</f>
        <v>1341295930</v>
      </c>
      <c r="F52" s="40"/>
    </row>
    <row r="53" spans="1:6" ht="17.45" hidden="1" customHeight="1" x14ac:dyDescent="0.2">
      <c r="F53" s="40"/>
    </row>
    <row r="54" spans="1:6" ht="17.45" hidden="1" customHeight="1" x14ac:dyDescent="0.2">
      <c r="F54" s="40"/>
    </row>
    <row r="55" spans="1:6" ht="17.45" hidden="1" customHeight="1" x14ac:dyDescent="0.2">
      <c r="C55" s="33">
        <v>0</v>
      </c>
      <c r="F55" s="40"/>
    </row>
    <row r="56" spans="1:6" ht="17.45" hidden="1" customHeight="1" x14ac:dyDescent="0.2">
      <c r="F56" s="40"/>
    </row>
    <row r="57" spans="1:6" ht="17.45" hidden="1" customHeight="1" x14ac:dyDescent="0.2">
      <c r="F57" s="40"/>
    </row>
    <row r="58" spans="1:6" ht="17.45" hidden="1" customHeight="1" x14ac:dyDescent="0.2">
      <c r="F58" s="40"/>
    </row>
    <row r="59" spans="1:6" ht="17.45" hidden="1" customHeight="1" x14ac:dyDescent="0.2">
      <c r="F59" s="40"/>
    </row>
    <row r="60" spans="1:6" ht="17.45" hidden="1" customHeight="1" x14ac:dyDescent="0.2">
      <c r="F60" s="40"/>
    </row>
    <row r="61" spans="1:6" ht="17.45" hidden="1" customHeight="1" x14ac:dyDescent="0.2">
      <c r="F61" s="40"/>
    </row>
    <row r="62" spans="1:6" ht="17.45" hidden="1" customHeight="1" x14ac:dyDescent="0.2">
      <c r="F62" s="40"/>
    </row>
    <row r="63" spans="1:6" ht="17.45" hidden="1" customHeight="1" x14ac:dyDescent="0.2">
      <c r="F63" s="40"/>
    </row>
    <row r="64" spans="1:6" ht="17.45" hidden="1" customHeight="1" x14ac:dyDescent="0.2">
      <c r="F64" s="40"/>
    </row>
    <row r="65" spans="6:6" ht="17.45" hidden="1" customHeight="1" x14ac:dyDescent="0.2">
      <c r="F65" s="40"/>
    </row>
    <row r="66" spans="6:6" ht="17.45" hidden="1" customHeight="1" x14ac:dyDescent="0.2">
      <c r="F66" s="40"/>
    </row>
    <row r="67" spans="6:6" ht="17.45" hidden="1" customHeight="1" x14ac:dyDescent="0.2">
      <c r="F67" s="40"/>
    </row>
    <row r="68" spans="6:6" ht="17.45" hidden="1" customHeight="1" x14ac:dyDescent="0.2">
      <c r="F68" s="40"/>
    </row>
    <row r="69" spans="6:6" ht="17.45" hidden="1" customHeight="1" x14ac:dyDescent="0.2">
      <c r="F69" s="40"/>
    </row>
    <row r="70" spans="6:6" ht="17.45" hidden="1" customHeight="1" x14ac:dyDescent="0.2">
      <c r="F70" s="40"/>
    </row>
    <row r="71" spans="6:6" ht="17.45" hidden="1" customHeight="1" x14ac:dyDescent="0.2">
      <c r="F71" s="40"/>
    </row>
    <row r="72" spans="6:6" ht="17.45" hidden="1" customHeight="1" x14ac:dyDescent="0.2">
      <c r="F72" s="40"/>
    </row>
    <row r="73" spans="6:6" ht="17.45" hidden="1" customHeight="1" x14ac:dyDescent="0.2">
      <c r="F73" s="40"/>
    </row>
    <row r="74" spans="6:6" ht="17.45" hidden="1" customHeight="1" x14ac:dyDescent="0.2">
      <c r="F74" s="40"/>
    </row>
    <row r="75" spans="6:6" ht="17.45" hidden="1" customHeight="1" x14ac:dyDescent="0.2">
      <c r="F75" s="40"/>
    </row>
    <row r="76" spans="6:6" ht="17.45" hidden="1" customHeight="1" x14ac:dyDescent="0.2">
      <c r="F76" s="40"/>
    </row>
    <row r="77" spans="6:6" ht="17.45" hidden="1" customHeight="1" x14ac:dyDescent="0.2">
      <c r="F77" s="40"/>
    </row>
    <row r="78" spans="6:6" ht="17.45" hidden="1" customHeight="1" x14ac:dyDescent="0.2">
      <c r="F78" s="40"/>
    </row>
    <row r="79" spans="6:6" ht="17.45" hidden="1" customHeight="1" x14ac:dyDescent="0.2">
      <c r="F79" s="40"/>
    </row>
    <row r="80" spans="6:6" ht="17.45" hidden="1" customHeight="1" x14ac:dyDescent="0.2">
      <c r="F80" s="40"/>
    </row>
    <row r="81" spans="6:6" ht="17.45" hidden="1" customHeight="1" x14ac:dyDescent="0.2">
      <c r="F81" s="40"/>
    </row>
    <row r="82" spans="6:6" ht="17.45" hidden="1" customHeight="1" x14ac:dyDescent="0.2">
      <c r="F82" s="40"/>
    </row>
    <row r="83" spans="6:6" ht="17.45" hidden="1" customHeight="1" x14ac:dyDescent="0.2">
      <c r="F83" s="40"/>
    </row>
    <row r="84" spans="6:6" ht="17.45" hidden="1" customHeight="1" x14ac:dyDescent="0.2">
      <c r="F84" s="40"/>
    </row>
    <row r="85" spans="6:6" ht="17.45" hidden="1" customHeight="1" x14ac:dyDescent="0.2">
      <c r="F85" s="40"/>
    </row>
    <row r="86" spans="6:6" ht="17.45" hidden="1" customHeight="1" x14ac:dyDescent="0.2">
      <c r="F86" s="40"/>
    </row>
    <row r="87" spans="6:6" ht="17.45" hidden="1" customHeight="1" x14ac:dyDescent="0.2">
      <c r="F87" s="40"/>
    </row>
    <row r="88" spans="6:6" ht="17.45" hidden="1" customHeight="1" x14ac:dyDescent="0.2">
      <c r="F88" s="40"/>
    </row>
    <row r="89" spans="6:6" ht="17.45" hidden="1" customHeight="1" x14ac:dyDescent="0.2">
      <c r="F89" s="40"/>
    </row>
    <row r="90" spans="6:6" ht="17.45" hidden="1" customHeight="1" x14ac:dyDescent="0.2">
      <c r="F90" s="40"/>
    </row>
    <row r="91" spans="6:6" ht="17.45" hidden="1" customHeight="1" x14ac:dyDescent="0.2">
      <c r="F91" s="40"/>
    </row>
    <row r="92" spans="6:6" ht="17.45" hidden="1" customHeight="1" x14ac:dyDescent="0.2">
      <c r="F92" s="40"/>
    </row>
    <row r="93" spans="6:6" ht="17.45" hidden="1" customHeight="1" x14ac:dyDescent="0.2">
      <c r="F93" s="40"/>
    </row>
    <row r="94" spans="6:6" ht="17.45" hidden="1" customHeight="1" x14ac:dyDescent="0.2">
      <c r="F94" s="40"/>
    </row>
    <row r="95" spans="6:6" ht="17.45" hidden="1" customHeight="1" x14ac:dyDescent="0.2">
      <c r="F95" s="40"/>
    </row>
    <row r="96" spans="6:6" ht="17.45" hidden="1" customHeight="1" x14ac:dyDescent="0.2">
      <c r="F96" s="40"/>
    </row>
    <row r="97" spans="6:6" ht="17.45" hidden="1" customHeight="1" x14ac:dyDescent="0.2">
      <c r="F97" s="40"/>
    </row>
    <row r="98" spans="6:6" ht="17.45" hidden="1" customHeight="1" x14ac:dyDescent="0.2">
      <c r="F98" s="40"/>
    </row>
    <row r="99" spans="6:6" ht="17.45" hidden="1" customHeight="1" x14ac:dyDescent="0.2">
      <c r="F99" s="40"/>
    </row>
    <row r="100" spans="6:6" ht="17.45" hidden="1" customHeight="1" x14ac:dyDescent="0.2">
      <c r="F100" s="40"/>
    </row>
    <row r="101" spans="6:6" ht="17.45" hidden="1" customHeight="1" x14ac:dyDescent="0.2">
      <c r="F101" s="40"/>
    </row>
    <row r="102" spans="6:6" ht="17.45" hidden="1" customHeight="1" x14ac:dyDescent="0.2">
      <c r="F102" s="40"/>
    </row>
    <row r="103" spans="6:6" ht="17.45" hidden="1" customHeight="1" x14ac:dyDescent="0.2">
      <c r="F103" s="40"/>
    </row>
    <row r="104" spans="6:6" ht="17.45" hidden="1" customHeight="1" x14ac:dyDescent="0.2">
      <c r="F104" s="40"/>
    </row>
    <row r="105" spans="6:6" ht="17.45" hidden="1" customHeight="1" x14ac:dyDescent="0.2">
      <c r="F105" s="40"/>
    </row>
    <row r="106" spans="6:6" ht="17.45" hidden="1" customHeight="1" x14ac:dyDescent="0.2">
      <c r="F106" s="40"/>
    </row>
    <row r="107" spans="6:6" ht="17.45" hidden="1" customHeight="1" x14ac:dyDescent="0.2">
      <c r="F107" s="40"/>
    </row>
    <row r="108" spans="6:6" ht="17.45" hidden="1" customHeight="1" x14ac:dyDescent="0.2">
      <c r="F108" s="40"/>
    </row>
    <row r="109" spans="6:6" ht="17.45" hidden="1" customHeight="1" x14ac:dyDescent="0.2">
      <c r="F109" s="40"/>
    </row>
    <row r="110" spans="6:6" ht="17.45" hidden="1" customHeight="1" x14ac:dyDescent="0.2">
      <c r="F110" s="40"/>
    </row>
    <row r="111" spans="6:6" ht="17.45" hidden="1" customHeight="1" x14ac:dyDescent="0.2">
      <c r="F111" s="40"/>
    </row>
    <row r="112" spans="6:6" ht="17.45" hidden="1" customHeight="1" x14ac:dyDescent="0.2">
      <c r="F112" s="40"/>
    </row>
    <row r="113" spans="5:6" ht="17.45" hidden="1" customHeight="1" x14ac:dyDescent="0.2">
      <c r="F113" s="40"/>
    </row>
    <row r="114" spans="5:6" ht="17.45" hidden="1" customHeight="1" x14ac:dyDescent="0.2">
      <c r="F114" s="40"/>
    </row>
    <row r="115" spans="5:6" ht="17.45" hidden="1" customHeight="1" x14ac:dyDescent="0.2">
      <c r="F115" s="40"/>
    </row>
    <row r="116" spans="5:6" ht="17.45" hidden="1" customHeight="1" x14ac:dyDescent="0.2">
      <c r="F116" s="40"/>
    </row>
    <row r="117" spans="5:6" ht="17.45" hidden="1" customHeight="1" x14ac:dyDescent="0.2">
      <c r="F117" s="40"/>
    </row>
    <row r="118" spans="5:6" ht="17.45" hidden="1" customHeight="1" x14ac:dyDescent="0.2">
      <c r="F118" s="40"/>
    </row>
    <row r="119" spans="5:6" ht="17.45" hidden="1" customHeight="1" x14ac:dyDescent="0.2">
      <c r="F119" s="40"/>
    </row>
    <row r="120" spans="5:6" ht="17.45" hidden="1" customHeight="1" x14ac:dyDescent="0.2">
      <c r="F120" s="40"/>
    </row>
    <row r="121" spans="5:6" ht="17.45" hidden="1" customHeight="1" x14ac:dyDescent="0.2">
      <c r="F121" s="40"/>
    </row>
    <row r="122" spans="5:6" ht="17.45" hidden="1" customHeight="1" x14ac:dyDescent="0.2">
      <c r="E122" s="44"/>
      <c r="F122" s="40"/>
    </row>
    <row r="123" spans="5:6" ht="21" hidden="1" x14ac:dyDescent="0.2">
      <c r="F123" s="40"/>
    </row>
    <row r="124" spans="5:6" ht="21" hidden="1" x14ac:dyDescent="0.2">
      <c r="F124" s="40"/>
    </row>
    <row r="125" spans="5:6" ht="17.45" hidden="1" customHeight="1" x14ac:dyDescent="0.2">
      <c r="F125" s="40"/>
    </row>
    <row r="126" spans="5:6" ht="17.45" hidden="1" customHeight="1" x14ac:dyDescent="0.2">
      <c r="F126" s="40"/>
    </row>
    <row r="127" spans="5:6" ht="17.45" hidden="1" customHeight="1" x14ac:dyDescent="0.2">
      <c r="F127" s="40"/>
    </row>
    <row r="128" spans="5:6" ht="17.45" hidden="1" customHeight="1" x14ac:dyDescent="0.2">
      <c r="F128" s="40"/>
    </row>
    <row r="129" spans="6:6" ht="17.45" hidden="1" customHeight="1" x14ac:dyDescent="0.2">
      <c r="F129" s="40"/>
    </row>
    <row r="130" spans="6:6" ht="17.45" hidden="1" customHeight="1" x14ac:dyDescent="0.2">
      <c r="F130" s="40"/>
    </row>
    <row r="131" spans="6:6" ht="17.45" hidden="1" customHeight="1" x14ac:dyDescent="0.2">
      <c r="F131" s="40"/>
    </row>
    <row r="132" spans="6:6" ht="17.45" hidden="1" customHeight="1" x14ac:dyDescent="0.2">
      <c r="F132" s="40"/>
    </row>
    <row r="133" spans="6:6" ht="17.45" hidden="1" customHeight="1" x14ac:dyDescent="0.2">
      <c r="F133" s="40"/>
    </row>
    <row r="134" spans="6:6" ht="17.45" hidden="1" customHeight="1" x14ac:dyDescent="0.2">
      <c r="F134" s="40"/>
    </row>
    <row r="135" spans="6:6" ht="17.45" hidden="1" customHeight="1" x14ac:dyDescent="0.2"/>
    <row r="136" spans="6:6" ht="17.45" hidden="1" customHeight="1" x14ac:dyDescent="0.2"/>
    <row r="137" spans="6:6" ht="17.45" hidden="1" customHeight="1" x14ac:dyDescent="0.2"/>
    <row r="138" spans="6:6" ht="17.45" hidden="1" customHeight="1" x14ac:dyDescent="0.2"/>
    <row r="139" spans="6:6" ht="17.25" hidden="1" customHeight="1" x14ac:dyDescent="0.2"/>
    <row r="140" spans="6:6" ht="17.45" hidden="1" customHeight="1" x14ac:dyDescent="0.2"/>
    <row r="141" spans="6:6" ht="17.45" hidden="1" customHeight="1" x14ac:dyDescent="0.2"/>
    <row r="142" spans="6:6" ht="17.45" hidden="1" customHeight="1" x14ac:dyDescent="0.2"/>
    <row r="143" spans="6:6" ht="17.45" hidden="1" customHeight="1" x14ac:dyDescent="0.2"/>
    <row r="144" spans="6:6" ht="17.45" hidden="1" customHeight="1" x14ac:dyDescent="0.2"/>
    <row r="145" ht="17.45" hidden="1" customHeight="1" x14ac:dyDescent="0.2"/>
    <row r="146" ht="17.45" hidden="1" customHeight="1" x14ac:dyDescent="0.2"/>
    <row r="147" ht="17.45" hidden="1" customHeight="1" x14ac:dyDescent="0.2"/>
    <row r="148" ht="17.45" hidden="1" customHeight="1" x14ac:dyDescent="0.2"/>
    <row r="149" ht="17.45" hidden="1" customHeight="1" x14ac:dyDescent="0.2"/>
    <row r="150" ht="17.45" hidden="1" customHeight="1" x14ac:dyDescent="0.2"/>
    <row r="151" ht="17.45" hidden="1" customHeight="1" x14ac:dyDescent="0.2"/>
    <row r="152" ht="17.45" hidden="1" customHeight="1" x14ac:dyDescent="0.2"/>
    <row r="153" ht="17.45" hidden="1" customHeight="1" x14ac:dyDescent="0.2"/>
    <row r="154" ht="17.45" hidden="1" customHeight="1" x14ac:dyDescent="0.2"/>
    <row r="155" ht="17.45" hidden="1" customHeight="1" x14ac:dyDescent="0.2"/>
    <row r="156" ht="17.45" hidden="1" customHeight="1" x14ac:dyDescent="0.2"/>
  </sheetData>
  <mergeCells count="8">
    <mergeCell ref="A37:C37"/>
    <mergeCell ref="A49:B49"/>
    <mergeCell ref="A50:B50"/>
    <mergeCell ref="A1:F1"/>
    <mergeCell ref="A2:E2"/>
    <mergeCell ref="A34:B34"/>
    <mergeCell ref="A35:B35"/>
    <mergeCell ref="A36:B36"/>
  </mergeCells>
  <printOptions horizontalCentered="1"/>
  <pageMargins left="0.25" right="0.25" top="0.78740157480314998" bottom="0.35433070866141703" header="0.47244094488188998" footer="3.9370078740157501E-2"/>
  <pageSetup paperSize="9" scale="98" orientation="landscape" r:id="rId1"/>
  <headerFooter alignWithMargins="0"/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rightToLeft="1" zoomScaleNormal="100" zoomScaleSheetLayoutView="100" workbookViewId="0">
      <selection activeCell="I8" sqref="I8"/>
    </sheetView>
  </sheetViews>
  <sheetFormatPr defaultRowHeight="16.5" customHeight="1" x14ac:dyDescent="0.2"/>
  <cols>
    <col min="1" max="1" width="6.85546875" style="33" customWidth="1"/>
    <col min="2" max="2" width="46.5703125" style="33" customWidth="1"/>
    <col min="3" max="3" width="18.28515625" style="33" customWidth="1"/>
    <col min="4" max="4" width="8.28515625" style="33" customWidth="1"/>
    <col min="5" max="5" width="48.140625" style="33" customWidth="1"/>
    <col min="6" max="6" width="17.7109375" style="33" customWidth="1"/>
    <col min="7" max="7" width="9.140625" style="33"/>
    <col min="8" max="9" width="10" style="33" bestFit="1" customWidth="1"/>
    <col min="10" max="16384" width="9.140625" style="33"/>
  </cols>
  <sheetData>
    <row r="1" spans="1:6" ht="16.5" customHeight="1" x14ac:dyDescent="0.2">
      <c r="A1" s="99" t="s">
        <v>88</v>
      </c>
      <c r="B1" s="99"/>
      <c r="C1" s="99"/>
      <c r="D1" s="99"/>
      <c r="E1" s="99"/>
      <c r="F1" s="99"/>
    </row>
    <row r="2" spans="1:6" ht="16.5" customHeight="1" thickBot="1" x14ac:dyDescent="0.25">
      <c r="A2" s="118"/>
      <c r="B2" s="118"/>
      <c r="C2" s="118"/>
      <c r="D2" s="118"/>
      <c r="E2" s="118"/>
      <c r="F2" s="1" t="s">
        <v>1</v>
      </c>
    </row>
    <row r="3" spans="1:6" ht="16.5" customHeight="1" thickBot="1" x14ac:dyDescent="0.25">
      <c r="A3" s="60" t="s">
        <v>2</v>
      </c>
      <c r="B3" s="61" t="s">
        <v>3</v>
      </c>
      <c r="C3" s="62" t="s">
        <v>4</v>
      </c>
      <c r="D3" s="60" t="s">
        <v>2</v>
      </c>
      <c r="E3" s="63" t="s">
        <v>5</v>
      </c>
      <c r="F3" s="62" t="s">
        <v>4</v>
      </c>
    </row>
    <row r="4" spans="1:6" ht="16.5" customHeight="1" x14ac:dyDescent="0.2">
      <c r="A4" s="6">
        <v>100</v>
      </c>
      <c r="B4" s="64" t="s">
        <v>7</v>
      </c>
      <c r="C4" s="65">
        <f>'[1]الحديد والصلب'!C5+'[1]شركة حمورابي'!C5+[1]الفولاذية!C5+[1]اور!C5+[1]ديالى!C5+'[1]ابن ماجد'!C5+'[1]المعدات الهندسية'!C5+'[1]صناعة التعدين'!C5</f>
        <v>51489491</v>
      </c>
      <c r="D4" s="6">
        <v>2100</v>
      </c>
      <c r="E4" s="64" t="s">
        <v>8</v>
      </c>
      <c r="F4" s="65">
        <f>'[1]الحديد والصلب'!F5+'[1]شركة حمورابي'!F5+[1]الفولاذية!F5+[1]اور!F5+[1]ديالى!F5+'[1]ابن ماجد'!F5+'[1]المعدات الهندسية'!F5+'[1]صناعة التعدين'!F5</f>
        <v>128054854</v>
      </c>
    </row>
    <row r="5" spans="1:6" ht="16.5" customHeight="1" x14ac:dyDescent="0.2">
      <c r="A5" s="2">
        <v>200</v>
      </c>
      <c r="B5" s="66" t="s">
        <v>9</v>
      </c>
      <c r="C5" s="65">
        <f>'[1]الحديد والصلب'!C6+'[1]شركة حمورابي'!C6+[1]الفولاذية!C6+[1]اور!C6+[1]ديالى!C6+'[1]ابن ماجد'!C6+'[1]المعدات الهندسية'!C6+'[1]صناعة التعدين'!C6</f>
        <v>-712280670</v>
      </c>
      <c r="D5" s="2">
        <v>2200</v>
      </c>
      <c r="E5" s="66" t="s">
        <v>10</v>
      </c>
      <c r="F5" s="65">
        <f>'[1]الحديد والصلب'!F6+'[1]شركة حمورابي'!F6+[1]الفولاذية!F6+[1]اور!F6+[1]ديالى!F6+'[1]ابن ماجد'!F6+'[1]المعدات الهندسية'!F6+'[1]صناعة التعدين'!F6</f>
        <v>159745740</v>
      </c>
    </row>
    <row r="6" spans="1:6" ht="16.5" customHeight="1" x14ac:dyDescent="0.2">
      <c r="A6" s="2">
        <v>300</v>
      </c>
      <c r="B6" s="66" t="s">
        <v>11</v>
      </c>
      <c r="C6" s="65">
        <f>'[1]الحديد والصلب'!C7+'[1]شركة حمورابي'!C7+[1]الفولاذية!C7+[1]اور!C7+[1]ديالى!C7+'[1]ابن ماجد'!C7+'[1]المعدات الهندسية'!C7+'[1]صناعة التعدين'!C7</f>
        <v>0</v>
      </c>
      <c r="D6" s="2">
        <v>2300</v>
      </c>
      <c r="E6" s="66" t="s">
        <v>12</v>
      </c>
      <c r="F6" s="65">
        <f>'[1]الحديد والصلب'!F7+'[1]شركة حمورابي'!F7+[1]الفولاذية!F7+[1]اور!F7+[1]ديالى!F7+'[1]ابن ماجد'!F7+'[1]المعدات الهندسية'!F7+'[1]صناعة التعدين'!F7</f>
        <v>233470866</v>
      </c>
    </row>
    <row r="7" spans="1:6" ht="16.5" customHeight="1" x14ac:dyDescent="0.2">
      <c r="A7" s="2">
        <v>400</v>
      </c>
      <c r="B7" s="66" t="s">
        <v>13</v>
      </c>
      <c r="C7" s="65">
        <f>'[1]الحديد والصلب'!C8+'[1]شركة حمورابي'!C8+[1]الفولاذية!C8+[1]اور!C8+[1]ديالى!C8+'[1]ابن ماجد'!C8+'[1]المعدات الهندسية'!C8+'[1]صناعة التعدين'!C8</f>
        <v>-660791179</v>
      </c>
      <c r="D7" s="2">
        <v>2310</v>
      </c>
      <c r="E7" s="66" t="s">
        <v>14</v>
      </c>
      <c r="F7" s="65">
        <f>'[1]الحديد والصلب'!F8+'[1]شركة حمورابي'!F8+[1]الفولاذية!F8+[1]اور!F8+[1]ديالى!F8+'[1]ابن ماجد'!F8+'[1]المعدات الهندسية'!F8+'[1]صناعة التعدين'!F8</f>
        <v>111459723</v>
      </c>
    </row>
    <row r="8" spans="1:6" ht="16.5" customHeight="1" x14ac:dyDescent="0.2">
      <c r="A8" s="2">
        <v>500</v>
      </c>
      <c r="B8" s="66" t="s">
        <v>15</v>
      </c>
      <c r="C8" s="65">
        <f>'[1]الحديد والصلب'!C9+'[1]شركة حمورابي'!C9+[1]الفولاذية!C9+[1]اور!C9+[1]ديالى!C9+'[1]ابن ماجد'!C9+'[1]المعدات الهندسية'!C9+'[1]صناعة التعدين'!C9</f>
        <v>326924</v>
      </c>
      <c r="D8" s="2">
        <v>2320</v>
      </c>
      <c r="E8" s="66" t="s">
        <v>16</v>
      </c>
      <c r="F8" s="65">
        <f>'[1]الحديد والصلب'!F9+'[1]شركة حمورابي'!F9+[1]الفولاذية!F9+[1]اور!F9+[1]ديالى!F9+'[1]ابن ماجد'!F9+'[1]المعدات الهندسية'!F9+'[1]صناعة التعدين'!F9</f>
        <v>122011143</v>
      </c>
    </row>
    <row r="9" spans="1:6" ht="16.5" customHeight="1" x14ac:dyDescent="0.2">
      <c r="A9" s="2">
        <v>600</v>
      </c>
      <c r="B9" s="66" t="s">
        <v>17</v>
      </c>
      <c r="C9" s="65">
        <f>'[1]الحديد والصلب'!C10+'[1]شركة حمورابي'!C10+[1]الفولاذية!C10+[1]اور!C10+[1]ديالى!C10+'[1]ابن ماجد'!C10+'[1]المعدات الهندسية'!C10+'[1]صناعة التعدين'!C10</f>
        <v>872055648</v>
      </c>
      <c r="D9" s="2">
        <v>2400</v>
      </c>
      <c r="E9" s="66" t="s">
        <v>18</v>
      </c>
      <c r="F9" s="65">
        <f>'[1]الحديد والصلب'!F10+'[1]شركة حمورابي'!F10+[1]الفولاذية!F10+[1]اور!F10+[1]ديالى!F10+'[1]ابن ماجد'!F10+'[1]المعدات الهندسية'!F10+'[1]صناعة التعدين'!F10</f>
        <v>59892532</v>
      </c>
    </row>
    <row r="10" spans="1:6" ht="16.5" customHeight="1" x14ac:dyDescent="0.2">
      <c r="A10" s="2">
        <v>700</v>
      </c>
      <c r="B10" s="66" t="s">
        <v>19</v>
      </c>
      <c r="C10" s="65">
        <f>'[1]الحديد والصلب'!C11+'[1]شركة حمورابي'!C11+[1]الفولاذية!C11+[1]اور!C11+[1]ديالى!C11+'[1]ابن ماجد'!C11+'[1]المعدات الهندسية'!C11+'[1]صناعة التعدين'!C11</f>
        <v>211591393</v>
      </c>
      <c r="D10" s="2">
        <v>2500</v>
      </c>
      <c r="E10" s="66" t="s">
        <v>20</v>
      </c>
      <c r="F10" s="65">
        <f>'[1]الحديد والصلب'!F11+'[1]شركة حمورابي'!F11+[1]الفولاذية!F11+[1]اور!F11+[1]ديالى!F11+'[1]ابن ماجد'!F11+'[1]المعدات الهندسية'!F11+'[1]صناعة التعدين'!F11</f>
        <v>0</v>
      </c>
    </row>
    <row r="11" spans="1:6" ht="16.5" customHeight="1" x14ac:dyDescent="0.2">
      <c r="A11" s="2">
        <v>800</v>
      </c>
      <c r="B11" s="66" t="s">
        <v>21</v>
      </c>
      <c r="C11" s="65">
        <f>'[1]الحديد والصلب'!C12+'[1]شركة حمورابي'!C12+[1]الفولاذية!C12+[1]اور!C12+[1]ديالى!C12+'[1]ابن ماجد'!C12+'[1]المعدات الهندسية'!C12+'[1]صناعة التعدين'!C12</f>
        <v>722567486</v>
      </c>
      <c r="D11" s="2">
        <v>2600</v>
      </c>
      <c r="E11" s="66" t="s">
        <v>22</v>
      </c>
      <c r="F11" s="65">
        <f>'[1]الحديد والصلب'!F12+'[1]شركة حمورابي'!F12+[1]الفولاذية!F12+[1]اور!F12+[1]ديالى!F12+'[1]ابن ماجد'!F12+'[1]المعدات الهندسية'!F12+'[1]صناعة التعدين'!F12</f>
        <v>3449369</v>
      </c>
    </row>
    <row r="12" spans="1:6" ht="16.5" customHeight="1" x14ac:dyDescent="0.2">
      <c r="A12" s="2">
        <v>900</v>
      </c>
      <c r="B12" s="66" t="s">
        <v>23</v>
      </c>
      <c r="C12" s="65">
        <f>'[1]الحديد والصلب'!C13+'[1]شركة حمورابي'!C13+[1]الفولاذية!C13+[1]اور!C13+[1]ديالى!C13+'[1]ابن ماجد'!C13+'[1]المعدات الهندسية'!C13+'[1]صناعة التعدين'!C13</f>
        <v>934158879</v>
      </c>
      <c r="D12" s="2">
        <v>2700</v>
      </c>
      <c r="E12" s="66" t="s">
        <v>24</v>
      </c>
      <c r="F12" s="65">
        <f>'[1]الحديد والصلب'!F13+'[1]شركة حمورابي'!F13+[1]الفولاذية!F13+[1]اور!F13+[1]ديالى!F13+'[1]ابن ماجد'!F13+'[1]المعدات الهندسية'!F13+'[1]صناعة التعدين'!F13</f>
        <v>63341901</v>
      </c>
    </row>
    <row r="13" spans="1:6" ht="16.5" customHeight="1" x14ac:dyDescent="0.2">
      <c r="A13" s="2">
        <v>1000</v>
      </c>
      <c r="B13" s="66" t="s">
        <v>25</v>
      </c>
      <c r="C13" s="65">
        <f>'[1]الحديد والصلب'!C14+'[1]شركة حمورابي'!C14+[1]الفولاذية!C14+[1]اور!C14+[1]ديالى!C14+'[1]ابن ماجد'!C14+'[1]المعدات الهندسية'!C14+'[1]صناعة التعدين'!C14</f>
        <v>240909487</v>
      </c>
      <c r="D13" s="2">
        <v>2800</v>
      </c>
      <c r="E13" s="66" t="s">
        <v>26</v>
      </c>
      <c r="F13" s="65">
        <f>'[1]الحديد والصلب'!F14+'[1]شركة حمورابي'!F14+[1]الفولاذية!F14+[1]اور!F14+[1]ديالى!F14+'[1]ابن ماجد'!F14+'[1]المعدات الهندسية'!F14+'[1]صناعة التعدين'!F14</f>
        <v>53496628</v>
      </c>
    </row>
    <row r="14" spans="1:6" ht="16.5" customHeight="1" x14ac:dyDescent="0.2">
      <c r="A14" s="2">
        <v>1010</v>
      </c>
      <c r="B14" s="66" t="s">
        <v>27</v>
      </c>
      <c r="C14" s="65">
        <f>'[1]الحديد والصلب'!C15+'[1]شركة حمورابي'!C15+[1]الفولاذية!C15+[1]اور!C15+[1]ديالى!C15+'[1]ابن ماجد'!C15+'[1]المعدات الهندسية'!C15+'[1]صناعة التعدين'!C15</f>
        <v>96263</v>
      </c>
      <c r="D14" s="2">
        <v>2900</v>
      </c>
      <c r="E14" s="66" t="s">
        <v>28</v>
      </c>
      <c r="F14" s="65">
        <f>'[1]الحديد والصلب'!F15+'[1]شركة حمورابي'!F15+[1]الفولاذية!F15+[1]اور!F15+[1]ديالى!F15+'[1]ابن ماجد'!F15+'[1]المعدات الهندسية'!F15+'[1]صناعة التعدين'!F15</f>
        <v>9845273</v>
      </c>
    </row>
    <row r="15" spans="1:6" ht="16.5" customHeight="1" x14ac:dyDescent="0.2">
      <c r="A15" s="2">
        <v>1100</v>
      </c>
      <c r="B15" s="66" t="s">
        <v>29</v>
      </c>
      <c r="C15" s="65">
        <f>'[1]الحديد والصلب'!C16+'[1]شركة حمورابي'!C16+[1]الفولاذية!C16+[1]اور!C16+[1]ديالى!C16+'[1]ابن ماجد'!C16+'[1]المعدات الهندسية'!C16+'[1]صناعة التعدين'!C16</f>
        <v>88059560</v>
      </c>
      <c r="D15" s="2">
        <v>3000</v>
      </c>
      <c r="E15" s="66" t="s">
        <v>30</v>
      </c>
      <c r="F15" s="65">
        <f>'[1]الحديد والصلب'!F16+'[1]شركة حمورابي'!F16+[1]الفولاذية!F16+[1]اور!F16+[1]ديالى!F16+'[1]ابن ماجد'!F16+'[1]المعدات الهندسية'!F16+'[1]صناعة التعدين'!F16</f>
        <v>506</v>
      </c>
    </row>
    <row r="16" spans="1:6" ht="16.5" customHeight="1" x14ac:dyDescent="0.2">
      <c r="A16" s="2">
        <v>1200</v>
      </c>
      <c r="B16" s="66" t="s">
        <v>31</v>
      </c>
      <c r="C16" s="65">
        <f>'[1]الحديد والصلب'!C17+'[1]شركة حمورابي'!C17+[1]الفولاذية!C17+[1]اور!C17+[1]ديالى!C17+'[1]ابن ماجد'!C17+'[1]المعدات الهندسية'!C17+'[1]صناعة التعدين'!C17</f>
        <v>152946190</v>
      </c>
      <c r="D16" s="2">
        <v>3100</v>
      </c>
      <c r="E16" s="66" t="s">
        <v>32</v>
      </c>
      <c r="F16" s="65">
        <f>'[1]الحديد والصلب'!F17+'[1]شركة حمورابي'!F17+[1]الفولاذية!F17+[1]اور!F17+[1]ديالى!F17+'[1]ابن ماجد'!F17+'[1]المعدات الهندسية'!F17+'[1]صناعة التعدين'!F17</f>
        <v>117500589</v>
      </c>
    </row>
    <row r="17" spans="1:6" ht="16.5" customHeight="1" x14ac:dyDescent="0.2">
      <c r="A17" s="2">
        <v>1300</v>
      </c>
      <c r="B17" s="66" t="s">
        <v>33</v>
      </c>
      <c r="C17" s="65">
        <f>'[1]الحديد والصلب'!C18+'[1]شركة حمورابي'!C18+[1]الفولاذية!C18+[1]اور!C18+[1]ديالى!C18+'[1]ابن ماجد'!C18+'[1]المعدات الهندسية'!C18+'[1]صناعة التعدين'!C18</f>
        <v>242529813</v>
      </c>
      <c r="D17" s="2">
        <v>3200</v>
      </c>
      <c r="E17" s="66" t="s">
        <v>34</v>
      </c>
      <c r="F17" s="65">
        <f>'[1]الحديد والصلب'!F18+'[1]شركة حمورابي'!F18+[1]الفولاذية!F18+[1]اور!F18+[1]ديالى!F18+'[1]ابن ماجد'!F18+'[1]المعدات الهندسية'!F18+'[1]صناعة التعدين'!F18</f>
        <v>127345356</v>
      </c>
    </row>
    <row r="18" spans="1:6" ht="16.5" customHeight="1" x14ac:dyDescent="0.2">
      <c r="A18" s="2">
        <v>1310</v>
      </c>
      <c r="B18" s="66" t="s">
        <v>35</v>
      </c>
      <c r="C18" s="65">
        <f>'[1]الحديد والصلب'!C19+'[1]شركة حمورابي'!C19+[1]الفولاذية!C19+[1]اور!C19+[1]ديالى!C19+'[1]ابن ماجد'!C19+'[1]المعدات الهندسية'!C19+'[1]صناعة التعدين'!C19</f>
        <v>105621200</v>
      </c>
      <c r="D18" s="2">
        <v>3300</v>
      </c>
      <c r="E18" s="66" t="s">
        <v>36</v>
      </c>
      <c r="F18" s="65">
        <f>'[1]الحديد والصلب'!F19+'[1]شركة حمورابي'!F19+[1]الفولاذية!F19+[1]اور!F19+[1]ديالى!F19+'[1]ابن ماجد'!F19+'[1]المعدات الهندسية'!F19+'[1]صناعة التعدين'!F19</f>
        <v>16610768</v>
      </c>
    </row>
    <row r="19" spans="1:6" ht="16.5" customHeight="1" x14ac:dyDescent="0.2">
      <c r="A19" s="2">
        <v>1320</v>
      </c>
      <c r="B19" s="66" t="s">
        <v>37</v>
      </c>
      <c r="C19" s="65">
        <f>'[1]الحديد والصلب'!C20+'[1]شركة حمورابي'!C20+[1]الفولاذية!C20+[1]اور!C20+[1]ديالى!C20+'[1]ابن ماجد'!C20+'[1]المعدات الهندسية'!C20+'[1]صناعة التعدين'!C20</f>
        <v>65785348</v>
      </c>
      <c r="D19" s="2">
        <v>3400</v>
      </c>
      <c r="E19" s="66" t="s">
        <v>38</v>
      </c>
      <c r="F19" s="65">
        <f>'[1]الحديد والصلب'!F20+'[1]شركة حمورابي'!F20+[1]الفولاذية!F20+[1]اور!F20+[1]ديالى!F20+'[1]ابن ماجد'!F20+'[1]المعدات الهندسية'!F20+'[1]صناعة التعدين'!F20</f>
        <v>110734588</v>
      </c>
    </row>
    <row r="20" spans="1:6" ht="16.5" customHeight="1" x14ac:dyDescent="0.2">
      <c r="A20" s="2">
        <v>1330</v>
      </c>
      <c r="B20" s="66" t="s">
        <v>39</v>
      </c>
      <c r="C20" s="65">
        <f>'[1]الحديد والصلب'!C21+'[1]شركة حمورابي'!C21+[1]الفولاذية!C21+[1]اور!C21+[1]ديالى!C21+'[1]ابن ماجد'!C21+'[1]المعدات الهندسية'!C21+'[1]صناعة التعدين'!C21</f>
        <v>48515731</v>
      </c>
      <c r="D20" s="2">
        <v>3500</v>
      </c>
      <c r="E20" s="66" t="s">
        <v>40</v>
      </c>
      <c r="F20" s="65">
        <f>'[1]الحديد والصلب'!F21+'[1]شركة حمورابي'!F21+[1]الفولاذية!F21+[1]اور!F21+[1]ديالى!F21+'[1]ابن ماجد'!F21+'[1]المعدات الهندسية'!F21+'[1]صناعة التعدين'!F21</f>
        <v>22455171</v>
      </c>
    </row>
    <row r="21" spans="1:6" ht="16.5" customHeight="1" x14ac:dyDescent="0.2">
      <c r="A21" s="2">
        <v>1340</v>
      </c>
      <c r="B21" s="66" t="s">
        <v>41</v>
      </c>
      <c r="C21" s="65">
        <f>'[1]الحديد والصلب'!C22+'[1]شركة حمورابي'!C22+[1]الفولاذية!C22+[1]اور!C22+[1]ديالى!C22+'[1]ابن ماجد'!C22+'[1]المعدات الهندسية'!C22+'[1]صناعة التعدين'!C22</f>
        <v>884</v>
      </c>
      <c r="D21" s="2">
        <v>3600</v>
      </c>
      <c r="E21" s="66" t="s">
        <v>42</v>
      </c>
      <c r="F21" s="65">
        <f>'[1]الحديد والصلب'!F22+'[1]شركة حمورابي'!F22+[1]الفولاذية!F22+[1]اور!F22+[1]ديالى!F22+'[1]ابن ماجد'!F22+'[1]المعدات الهندسية'!F22+'[1]صناعة التعدين'!F22</f>
        <v>133189759</v>
      </c>
    </row>
    <row r="22" spans="1:6" ht="16.5" customHeight="1" x14ac:dyDescent="0.2">
      <c r="A22" s="2">
        <v>1350</v>
      </c>
      <c r="B22" s="66" t="s">
        <v>43</v>
      </c>
      <c r="C22" s="65">
        <f>'[1]الحديد والصلب'!C23+'[1]شركة حمورابي'!C23+[1]الفولاذية!C23+[1]اور!C23+[1]ديالى!C23+'[1]ابن ماجد'!C23+'[1]المعدات الهندسية'!C23+'[1]صناعة التعدين'!C23</f>
        <v>5742070</v>
      </c>
      <c r="D22" s="2">
        <v>3620</v>
      </c>
      <c r="E22" s="66" t="s">
        <v>44</v>
      </c>
      <c r="F22" s="65">
        <f>'[1]الحديد والصلب'!F23+'[1]شركة حمورابي'!F23+[1]الفولاذية!F23+[1]اور!F23+[1]ديالى!F23+'[1]ابن ماجد'!F23+'[1]المعدات الهندسية'!F23+'[1]صناعة التعدين'!F23</f>
        <v>-91401337</v>
      </c>
    </row>
    <row r="23" spans="1:6" ht="16.5" customHeight="1" x14ac:dyDescent="0.2">
      <c r="A23" s="2">
        <v>1360</v>
      </c>
      <c r="B23" s="66" t="s">
        <v>45</v>
      </c>
      <c r="C23" s="65">
        <f>'[1]الحديد والصلب'!C24+'[1]شركة حمورابي'!C24+[1]الفولاذية!C24+[1]اور!C24+[1]ديالى!C24+'[1]ابن ماجد'!C24+'[1]المعدات الهندسية'!C24+'[1]صناعة التعدين'!C24</f>
        <v>16864580</v>
      </c>
      <c r="D23" s="2">
        <v>3621</v>
      </c>
      <c r="E23" s="66" t="s">
        <v>9</v>
      </c>
      <c r="F23" s="65">
        <f>'[1]الحديد والصلب'!F24+'[1]شركة حمورابي'!F24+[1]الفولاذية!F24+[1]اور!F24+[1]ديالى!F24+'[1]ابن ماجد'!F24+'[1]المعدات الهندسية'!F24+'[1]صناعة التعدين'!F24</f>
        <v>-91401337</v>
      </c>
    </row>
    <row r="24" spans="1:6" ht="16.5" customHeight="1" x14ac:dyDescent="0.2">
      <c r="A24" s="2">
        <v>1400</v>
      </c>
      <c r="B24" s="66" t="s">
        <v>46</v>
      </c>
      <c r="C24" s="65">
        <f>'[1]الحديد والصلب'!C25+'[1]شركة حمورابي'!C25+[1]الفولاذية!C25+[1]اور!C25+[1]ديالى!C25+'[1]ابن ماجد'!C25+'[1]المعدات الهندسية'!C25+'[1]صناعة التعدين'!C25</f>
        <v>496656681</v>
      </c>
      <c r="D24" s="2">
        <v>3622</v>
      </c>
      <c r="E24" s="66" t="s">
        <v>47</v>
      </c>
      <c r="F24" s="65">
        <f>'[1]الحديد والصلب'!F25+'[1]شركة حمورابي'!F25+[1]الفولاذية!F25+[1]اور!F25+[1]ديالى!F25+'[1]ابن ماجد'!F25+'[1]المعدات الهندسية'!F25+'[1]صناعة التعدين'!F25</f>
        <v>0</v>
      </c>
    </row>
    <row r="25" spans="1:6" ht="16.5" customHeight="1" x14ac:dyDescent="0.2">
      <c r="A25" s="2">
        <v>1500</v>
      </c>
      <c r="B25" s="66" t="s">
        <v>48</v>
      </c>
      <c r="C25" s="65">
        <f>'[1]الحديد والصلب'!C26+'[1]شركة حمورابي'!C26+[1]الفولاذية!C26+[1]اور!C26+[1]ديالى!C26+'[1]ابن ماجد'!C26+'[1]المعدات الهندسية'!C26+'[1]صناعة التعدين'!C26</f>
        <v>41914875</v>
      </c>
      <c r="D25" s="2">
        <v>3623</v>
      </c>
      <c r="E25" s="66" t="s">
        <v>49</v>
      </c>
      <c r="F25" s="65">
        <f>'[1]الحديد والصلب'!F26+'[1]شركة حمورابي'!F26+[1]الفولاذية!F26+[1]اور!F26+[1]ديالى!F26+'[1]ابن ماجد'!F26+'[1]المعدات الهندسية'!F26+'[1]صناعة التعدين'!F26</f>
        <v>0</v>
      </c>
    </row>
    <row r="26" spans="1:6" ht="16.5" customHeight="1" x14ac:dyDescent="0.2">
      <c r="A26" s="2">
        <v>1600</v>
      </c>
      <c r="B26" s="66" t="s">
        <v>50</v>
      </c>
      <c r="C26" s="65">
        <f>'[1]الحديد والصلب'!C27+'[1]شركة حمورابي'!C27+[1]الفولاذية!C27+[1]اور!C27+[1]ديالى!C27+'[1]ابن ماجد'!C27+'[1]المعدات الهندسية'!C27+'[1]صناعة التعدين'!C27</f>
        <v>781101369</v>
      </c>
      <c r="D26" s="2">
        <v>3630</v>
      </c>
      <c r="E26" s="66" t="s">
        <v>51</v>
      </c>
      <c r="F26" s="65">
        <f>'[1]الحديد والصلب'!F27+'[1]شركة حمورابي'!F27+[1]الفولاذية!F27+[1]اور!F27+[1]ديالى!F27+'[1]ابن ماجد'!F27+'[1]المعدات الهندسية'!F27+'[1]صناعة التعدين'!F27</f>
        <v>224599096</v>
      </c>
    </row>
    <row r="27" spans="1:6" ht="16.5" customHeight="1" x14ac:dyDescent="0.2">
      <c r="A27" s="2">
        <v>1700</v>
      </c>
      <c r="B27" s="66" t="s">
        <v>52</v>
      </c>
      <c r="C27" s="65">
        <f>'[1]الحديد والصلب'!C28+'[1]شركة حمورابي'!C28+[1]الفولاذية!C28+[1]اور!C28+[1]ديالى!C28+'[1]ابن ماجد'!C28+'[1]المعدات الهندسية'!C28+'[1]صناعة التعدين'!C28</f>
        <v>58533883</v>
      </c>
      <c r="D27" s="2">
        <v>3640</v>
      </c>
      <c r="E27" s="66" t="s">
        <v>53</v>
      </c>
      <c r="F27" s="65">
        <f>'[1]الحديد والصلب'!F28+'[1]شركة حمورابي'!F28+[1]الفولاذية!F28+[1]اور!F28+[1]ديالى!F28+'[1]ابن ماجد'!F28+'[1]المعدات الهندسية'!F28+'[1]صناعة التعدين'!F28</f>
        <v>0</v>
      </c>
    </row>
    <row r="28" spans="1:6" ht="16.5" customHeight="1" x14ac:dyDescent="0.2">
      <c r="A28" s="2">
        <v>1800</v>
      </c>
      <c r="B28" s="66" t="s">
        <v>54</v>
      </c>
      <c r="C28" s="65">
        <f>'[1]الحديد والصلب'!C29+'[1]شركة حمورابي'!C29+[1]الفولاذية!C29+[1]اور!C29+[1]ديالى!C29+'[1]ابن ماجد'!C29+'[1]المعدات الهندسية'!C29+'[1]صناعة التعدين'!C29</f>
        <v>111320</v>
      </c>
      <c r="D28" s="2">
        <v>3650</v>
      </c>
      <c r="E28" s="66" t="s">
        <v>55</v>
      </c>
      <c r="F28" s="65">
        <f>'[1]الحديد والصلب'!F29+'[1]شركة حمورابي'!F29+[1]الفولاذية!F29+[1]اور!F29+[1]ديالى!F29+'[1]ابن ماجد'!F29+'[1]المعدات الهندسية'!F29+'[1]صناعة التعدين'!F29</f>
        <v>-8000</v>
      </c>
    </row>
    <row r="29" spans="1:6" ht="16.5" customHeight="1" x14ac:dyDescent="0.2">
      <c r="A29" s="2">
        <v>1900</v>
      </c>
      <c r="B29" s="66" t="s">
        <v>56</v>
      </c>
      <c r="C29" s="65">
        <f>'[1]الحديد والصلب'!C30+'[1]شركة حمورابي'!C30+[1]الفولاذية!C30+[1]اور!C30+[1]ديالى!C30+'[1]ابن ماجد'!C30+'[1]المعدات الهندسية'!C30+'[1]صناعة التعدين'!C30</f>
        <v>211591393</v>
      </c>
      <c r="D29" s="2">
        <v>3700</v>
      </c>
      <c r="E29" s="66" t="s">
        <v>57</v>
      </c>
      <c r="F29" s="65">
        <f>'[1]الحديد والصلب'!F30+'[1]شركة حمورابي'!F30+[1]الفولاذية!F30+[1]اور!F30+[1]ديالى!F30+'[1]ابن ماجد'!F30+'[1]المعدات الهندسية'!F30+'[1]صناعة التعدين'!F30</f>
        <v>224599096</v>
      </c>
    </row>
    <row r="30" spans="1:6" ht="16.5" customHeight="1" x14ac:dyDescent="0.2">
      <c r="A30" s="2">
        <v>2000</v>
      </c>
      <c r="B30" s="67" t="s">
        <v>58</v>
      </c>
      <c r="C30" s="65">
        <f>'[1]الحديد والصلب'!C31+'[1]شركة حمورابي'!C31+[1]الفولاذية!C31+[1]اور!C31+[1]ديالى!C31+'[1]ابن ماجد'!C31+'[1]المعدات الهندسية'!C31+'[1]صناعة التعدين'!C31</f>
        <v>934158879</v>
      </c>
      <c r="D30" s="2">
        <v>3800</v>
      </c>
      <c r="E30" s="66" t="s">
        <v>59</v>
      </c>
      <c r="F30" s="65">
        <f>'[1]الحديد والصلب'!F31+'[1]شركة حمورابي'!F31+[1]الفولاذية!F31+[1]اور!F31+[1]ديالى!F31+'[1]ابن ماجد'!F31+'[1]المعدات الهندسية'!F31+'[1]صناعة التعدين'!F31</f>
        <v>-113864508</v>
      </c>
    </row>
    <row r="31" spans="1:6" ht="16.5" hidden="1" customHeight="1" x14ac:dyDescent="0.2">
      <c r="A31" s="13"/>
      <c r="B31" s="14"/>
      <c r="C31" s="13"/>
      <c r="D31" s="13"/>
      <c r="E31" s="45"/>
      <c r="F31" s="68"/>
    </row>
    <row r="32" spans="1:6" ht="16.5" hidden="1" customHeight="1" x14ac:dyDescent="0.2">
      <c r="A32" s="46"/>
      <c r="B32" s="46"/>
      <c r="C32" s="47">
        <f>C12-C30</f>
        <v>0</v>
      </c>
      <c r="D32" s="46"/>
      <c r="E32" s="69">
        <f>F26+F27+F28+F22</f>
        <v>133189759</v>
      </c>
    </row>
    <row r="33" spans="1:4" ht="16.5" hidden="1" customHeight="1" x14ac:dyDescent="0.2">
      <c r="A33" s="115" t="s">
        <v>89</v>
      </c>
      <c r="B33" s="115"/>
      <c r="C33" s="70">
        <f>F21-E32</f>
        <v>0</v>
      </c>
    </row>
    <row r="34" spans="1:4" ht="16.5" hidden="1" customHeight="1" x14ac:dyDescent="0.2">
      <c r="A34" s="115" t="s">
        <v>61</v>
      </c>
      <c r="B34" s="115"/>
      <c r="C34" s="49"/>
    </row>
    <row r="35" spans="1:4" ht="16.5" hidden="1" customHeight="1" x14ac:dyDescent="0.2">
      <c r="A35" s="115" t="s">
        <v>90</v>
      </c>
      <c r="B35" s="115"/>
      <c r="C35" s="49"/>
    </row>
    <row r="36" spans="1:4" ht="16.5" hidden="1" customHeight="1" x14ac:dyDescent="0.2">
      <c r="A36" s="116" t="s">
        <v>91</v>
      </c>
      <c r="B36" s="116"/>
      <c r="C36" s="49"/>
    </row>
    <row r="37" spans="1:4" ht="16.5" hidden="1" customHeight="1" thickBot="1" x14ac:dyDescent="0.25">
      <c r="A37" s="117" t="s">
        <v>64</v>
      </c>
      <c r="B37" s="117"/>
      <c r="C37" s="117"/>
      <c r="D37" s="71"/>
    </row>
    <row r="38" spans="1:4" ht="16.5" hidden="1" customHeight="1" thickBot="1" x14ac:dyDescent="0.25">
      <c r="A38" s="51" t="s">
        <v>65</v>
      </c>
      <c r="B38" s="52"/>
      <c r="C38" s="53" t="s">
        <v>66</v>
      </c>
      <c r="D38" s="53" t="s">
        <v>67</v>
      </c>
    </row>
    <row r="39" spans="1:4" ht="16.5" hidden="1" customHeight="1" thickBot="1" x14ac:dyDescent="0.25">
      <c r="A39" s="54" t="s">
        <v>68</v>
      </c>
      <c r="B39" s="55"/>
      <c r="C39" s="56">
        <f>F12/F29</f>
        <v>0.28202206566316723</v>
      </c>
      <c r="D39" s="56"/>
    </row>
    <row r="40" spans="1:4" ht="16.5" hidden="1" customHeight="1" thickBot="1" x14ac:dyDescent="0.25">
      <c r="A40" s="54" t="s">
        <v>69</v>
      </c>
      <c r="B40" s="55"/>
      <c r="C40" s="56">
        <f>F12/C13</f>
        <v>0.2629282133667073</v>
      </c>
      <c r="D40" s="56"/>
    </row>
    <row r="41" spans="1:4" ht="16.5" hidden="1" customHeight="1" thickBot="1" x14ac:dyDescent="0.25">
      <c r="A41" s="54" t="s">
        <v>70</v>
      </c>
      <c r="B41" s="55"/>
      <c r="C41" s="56">
        <f>C26/C11</f>
        <v>1.0810081883479601</v>
      </c>
      <c r="D41" s="56"/>
    </row>
    <row r="42" spans="1:4" ht="16.5" hidden="1" customHeight="1" thickBot="1" x14ac:dyDescent="0.25">
      <c r="A42" s="54" t="s">
        <v>71</v>
      </c>
      <c r="B42" s="55"/>
      <c r="C42" s="56">
        <f>C25/C11</f>
        <v>5.8008249488269943E-2</v>
      </c>
      <c r="D42" s="56"/>
    </row>
    <row r="43" spans="1:4" ht="16.5" hidden="1" customHeight="1" thickBot="1" x14ac:dyDescent="0.25">
      <c r="A43" s="54" t="s">
        <v>72</v>
      </c>
      <c r="B43" s="55"/>
      <c r="C43" s="56"/>
      <c r="D43" s="56">
        <f>F22/C29*100</f>
        <v>-43.19709592346225</v>
      </c>
    </row>
    <row r="44" spans="1:4" ht="16.5" hidden="1" customHeight="1" thickBot="1" x14ac:dyDescent="0.25">
      <c r="A44" s="54" t="s">
        <v>73</v>
      </c>
      <c r="B44" s="55"/>
      <c r="C44" s="56"/>
      <c r="D44" s="56">
        <f>C9/C30*100</f>
        <v>93.351962669724827</v>
      </c>
    </row>
    <row r="45" spans="1:4" ht="16.5" hidden="1" customHeight="1" thickBot="1" x14ac:dyDescent="0.25">
      <c r="A45" s="54" t="s">
        <v>74</v>
      </c>
      <c r="B45" s="55"/>
      <c r="C45" s="56">
        <f>C29/F19</f>
        <v>1.9107976723587032</v>
      </c>
      <c r="D45" s="56"/>
    </row>
    <row r="46" spans="1:4" ht="16.5" hidden="1" customHeight="1" thickBot="1" x14ac:dyDescent="0.25">
      <c r="A46" s="54" t="s">
        <v>75</v>
      </c>
      <c r="B46" s="55"/>
      <c r="C46" s="56">
        <f>F22/F17</f>
        <v>-0.71774377857956595</v>
      </c>
      <c r="D46" s="56"/>
    </row>
    <row r="47" spans="1:4" ht="16.5" hidden="1" customHeight="1" thickBot="1" x14ac:dyDescent="0.25">
      <c r="A47" s="54" t="s">
        <v>76</v>
      </c>
      <c r="B47" s="55"/>
      <c r="C47" s="56"/>
      <c r="D47" s="56">
        <f>C7/C30*100</f>
        <v>-70.736487534900377</v>
      </c>
    </row>
    <row r="48" spans="1:4" ht="16.5" hidden="1" customHeight="1" thickBot="1" x14ac:dyDescent="0.25">
      <c r="A48" s="54" t="s">
        <v>77</v>
      </c>
      <c r="B48" s="55"/>
      <c r="C48" s="56">
        <f>F22/C4</f>
        <v>-1.7751454758020428</v>
      </c>
      <c r="D48" s="56"/>
    </row>
    <row r="49" spans="1:4" ht="16.5" hidden="1" customHeight="1" thickBot="1" x14ac:dyDescent="0.25">
      <c r="A49" s="112" t="s">
        <v>78</v>
      </c>
      <c r="B49" s="112"/>
      <c r="C49" s="58">
        <f>F12/C52</f>
        <v>0.43915244042769835</v>
      </c>
      <c r="D49" s="58"/>
    </row>
    <row r="50" spans="1:4" ht="16.5" hidden="1" customHeight="1" thickBot="1" x14ac:dyDescent="0.25">
      <c r="A50" s="113" t="s">
        <v>79</v>
      </c>
      <c r="B50" s="113"/>
      <c r="C50" s="58">
        <f>F9/C17</f>
        <v>0.24694915342222279</v>
      </c>
      <c r="D50" s="58"/>
    </row>
    <row r="51" spans="1:4" ht="16.5" hidden="1" customHeight="1" x14ac:dyDescent="0.2"/>
    <row r="52" spans="1:4" ht="16.5" hidden="1" customHeight="1" x14ac:dyDescent="0.2">
      <c r="A52" s="33" t="s">
        <v>80</v>
      </c>
      <c r="C52" s="33">
        <f>'[1]السمنت الجنوبية '!C103+'[1]صناعة التعدين'!C103+[1]نصر!C103+'[1]الحديد والصلب'!C103+'[1]شركة حمورابي'!C103+[1]الفولاذية!C103+[1]سيارات!C103+[1]اور!C103+[1]ديالى!C103+'[1]ميكانيكية الاسكندرية (2)'!C103+'[1]شركة الفارس'!C103+'[1]شركة التحدي'!C103</f>
        <v>144236705</v>
      </c>
    </row>
    <row r="53" spans="1:4" ht="16.5" hidden="1" customHeight="1" x14ac:dyDescent="0.2"/>
    <row r="54" spans="1:4" ht="16.5" hidden="1" customHeight="1" x14ac:dyDescent="0.2"/>
    <row r="55" spans="1:4" ht="16.5" hidden="1" customHeight="1" x14ac:dyDescent="0.2">
      <c r="C55" s="33">
        <v>0</v>
      </c>
    </row>
    <row r="56" spans="1:4" ht="16.5" hidden="1" customHeight="1" x14ac:dyDescent="0.2"/>
    <row r="57" spans="1:4" ht="16.5" hidden="1" customHeight="1" x14ac:dyDescent="0.2"/>
    <row r="58" spans="1:4" ht="16.5" hidden="1" customHeight="1" x14ac:dyDescent="0.2"/>
    <row r="59" spans="1:4" ht="16.5" hidden="1" customHeight="1" x14ac:dyDescent="0.2"/>
    <row r="60" spans="1:4" ht="16.5" hidden="1" customHeight="1" x14ac:dyDescent="0.2"/>
    <row r="61" spans="1:4" ht="16.5" hidden="1" customHeight="1" x14ac:dyDescent="0.2"/>
    <row r="62" spans="1:4" ht="16.5" hidden="1" customHeight="1" x14ac:dyDescent="0.2"/>
    <row r="63" spans="1:4" ht="16.5" hidden="1" customHeight="1" x14ac:dyDescent="0.2"/>
    <row r="64" spans="1:4" ht="16.5" hidden="1" customHeight="1" x14ac:dyDescent="0.2"/>
    <row r="65" ht="16.5" hidden="1" customHeight="1" x14ac:dyDescent="0.2"/>
    <row r="66" ht="16.5" hidden="1" customHeight="1" x14ac:dyDescent="0.2"/>
    <row r="67" ht="16.5" hidden="1" customHeight="1" x14ac:dyDescent="0.2"/>
    <row r="68" ht="16.5" hidden="1" customHeight="1" x14ac:dyDescent="0.2"/>
    <row r="69" ht="16.5" hidden="1" customHeight="1" x14ac:dyDescent="0.2"/>
    <row r="70" ht="16.5" hidden="1" customHeight="1" x14ac:dyDescent="0.2"/>
    <row r="71" ht="16.5" hidden="1" customHeight="1" x14ac:dyDescent="0.2"/>
    <row r="72" ht="16.5" hidden="1" customHeight="1" x14ac:dyDescent="0.2"/>
    <row r="73" ht="16.5" hidden="1" customHeight="1" x14ac:dyDescent="0.2"/>
    <row r="74" ht="16.5" hidden="1" customHeight="1" x14ac:dyDescent="0.2"/>
    <row r="75" ht="16.5" hidden="1" customHeight="1" x14ac:dyDescent="0.2"/>
    <row r="76" ht="16.5" hidden="1" customHeight="1" x14ac:dyDescent="0.2"/>
    <row r="77" ht="16.5" hidden="1" customHeight="1" x14ac:dyDescent="0.2"/>
    <row r="78" ht="16.5" hidden="1" customHeight="1" x14ac:dyDescent="0.2"/>
    <row r="79" ht="16.5" hidden="1" customHeight="1" x14ac:dyDescent="0.2"/>
    <row r="80" ht="16.5" hidden="1" customHeight="1" x14ac:dyDescent="0.2"/>
    <row r="81" ht="16.5" hidden="1" customHeight="1" x14ac:dyDescent="0.2"/>
    <row r="82" ht="16.5" hidden="1" customHeight="1" x14ac:dyDescent="0.2"/>
    <row r="83" ht="16.5" hidden="1" customHeight="1" x14ac:dyDescent="0.2"/>
    <row r="84" ht="16.5" hidden="1" customHeight="1" x14ac:dyDescent="0.2"/>
    <row r="85" ht="16.5" hidden="1" customHeight="1" x14ac:dyDescent="0.2"/>
    <row r="86" ht="16.5" hidden="1" customHeight="1" x14ac:dyDescent="0.2"/>
    <row r="87" ht="16.5" hidden="1" customHeight="1" x14ac:dyDescent="0.2"/>
    <row r="88" ht="16.5" hidden="1" customHeight="1" x14ac:dyDescent="0.2"/>
    <row r="89" ht="16.5" hidden="1" customHeight="1" x14ac:dyDescent="0.2"/>
    <row r="90" ht="16.5" hidden="1" customHeight="1" x14ac:dyDescent="0.2"/>
    <row r="91" ht="16.5" hidden="1" customHeight="1" x14ac:dyDescent="0.2"/>
    <row r="92" ht="16.5" hidden="1" customHeight="1" x14ac:dyDescent="0.2"/>
    <row r="93" ht="16.5" hidden="1" customHeight="1" x14ac:dyDescent="0.2"/>
    <row r="94" ht="16.5" hidden="1" customHeight="1" x14ac:dyDescent="0.2"/>
    <row r="95" ht="16.5" hidden="1" customHeight="1" x14ac:dyDescent="0.2"/>
    <row r="96" ht="16.5" hidden="1" customHeight="1" x14ac:dyDescent="0.2"/>
    <row r="97" ht="16.5" hidden="1" customHeight="1" x14ac:dyDescent="0.2"/>
    <row r="98" ht="16.5" hidden="1" customHeight="1" x14ac:dyDescent="0.2"/>
    <row r="99" ht="16.5" hidden="1" customHeight="1" x14ac:dyDescent="0.2"/>
    <row r="100" ht="16.5" hidden="1" customHeight="1" x14ac:dyDescent="0.2"/>
    <row r="101" ht="16.5" hidden="1" customHeight="1" x14ac:dyDescent="0.2"/>
    <row r="102" ht="16.5" hidden="1" customHeight="1" x14ac:dyDescent="0.2"/>
    <row r="103" ht="16.5" hidden="1" customHeight="1" x14ac:dyDescent="0.2"/>
    <row r="104" ht="16.5" hidden="1" customHeight="1" x14ac:dyDescent="0.2"/>
    <row r="105" ht="16.5" hidden="1" customHeight="1" x14ac:dyDescent="0.2"/>
    <row r="106" ht="16.5" hidden="1" customHeight="1" x14ac:dyDescent="0.2"/>
    <row r="107" ht="16.5" hidden="1" customHeight="1" x14ac:dyDescent="0.2"/>
    <row r="108" ht="16.5" hidden="1" customHeight="1" x14ac:dyDescent="0.2"/>
    <row r="109" ht="16.5" hidden="1" customHeight="1" x14ac:dyDescent="0.2"/>
    <row r="110" ht="16.5" hidden="1" customHeight="1" x14ac:dyDescent="0.2"/>
    <row r="111" ht="16.5" hidden="1" customHeight="1" x14ac:dyDescent="0.2"/>
    <row r="112" ht="16.5" hidden="1" customHeight="1" x14ac:dyDescent="0.2"/>
    <row r="113" spans="5:5" ht="16.5" hidden="1" customHeight="1" x14ac:dyDescent="0.2"/>
    <row r="114" spans="5:5" ht="16.5" hidden="1" customHeight="1" x14ac:dyDescent="0.2"/>
    <row r="115" spans="5:5" ht="16.5" hidden="1" customHeight="1" x14ac:dyDescent="0.2"/>
    <row r="116" spans="5:5" ht="16.5" hidden="1" customHeight="1" x14ac:dyDescent="0.2"/>
    <row r="117" spans="5:5" ht="16.5" hidden="1" customHeight="1" x14ac:dyDescent="0.2"/>
    <row r="118" spans="5:5" ht="16.5" hidden="1" customHeight="1" x14ac:dyDescent="0.2"/>
    <row r="119" spans="5:5" ht="16.5" hidden="1" customHeight="1" x14ac:dyDescent="0.2"/>
    <row r="120" spans="5:5" ht="16.5" hidden="1" customHeight="1" x14ac:dyDescent="0.2"/>
    <row r="121" spans="5:5" ht="16.5" hidden="1" customHeight="1" x14ac:dyDescent="0.2"/>
    <row r="122" spans="5:5" ht="16.5" hidden="1" customHeight="1" x14ac:dyDescent="0.2">
      <c r="E122" s="44"/>
    </row>
    <row r="123" spans="5:5" ht="16.5" hidden="1" customHeight="1" x14ac:dyDescent="0.2"/>
    <row r="124" spans="5:5" ht="16.5" hidden="1" customHeight="1" x14ac:dyDescent="0.2"/>
    <row r="125" spans="5:5" ht="16.5" hidden="1" customHeight="1" x14ac:dyDescent="0.2"/>
    <row r="126" spans="5:5" ht="16.5" hidden="1" customHeight="1" x14ac:dyDescent="0.2"/>
    <row r="127" spans="5:5" ht="16.5" hidden="1" customHeight="1" x14ac:dyDescent="0.2"/>
    <row r="128" spans="5:5" ht="16.5" hidden="1" customHeight="1" x14ac:dyDescent="0.2"/>
    <row r="129" ht="16.5" hidden="1" customHeight="1" x14ac:dyDescent="0.2"/>
    <row r="130" ht="16.5" hidden="1" customHeight="1" x14ac:dyDescent="0.2"/>
    <row r="131" ht="16.5" hidden="1" customHeight="1" x14ac:dyDescent="0.2"/>
    <row r="132" ht="16.5" hidden="1" customHeight="1" x14ac:dyDescent="0.2"/>
    <row r="133" ht="16.5" hidden="1" customHeight="1" x14ac:dyDescent="0.2"/>
    <row r="134" ht="16.5" hidden="1" customHeight="1" x14ac:dyDescent="0.2"/>
    <row r="135" ht="16.5" hidden="1" customHeight="1" x14ac:dyDescent="0.2"/>
    <row r="136" ht="16.5" hidden="1" customHeight="1" x14ac:dyDescent="0.2"/>
    <row r="137" ht="16.5" hidden="1" customHeight="1" x14ac:dyDescent="0.2"/>
    <row r="138" ht="16.5" hidden="1" customHeight="1" x14ac:dyDescent="0.2"/>
    <row r="139" ht="16.5" hidden="1" customHeight="1" x14ac:dyDescent="0.2"/>
    <row r="140" ht="16.5" hidden="1" customHeight="1" x14ac:dyDescent="0.2"/>
    <row r="141" ht="16.5" hidden="1" customHeight="1" x14ac:dyDescent="0.2"/>
    <row r="142" ht="16.5" hidden="1" customHeight="1" x14ac:dyDescent="0.2"/>
    <row r="143" ht="16.5" hidden="1" customHeight="1" x14ac:dyDescent="0.2"/>
    <row r="144" ht="16.5" hidden="1" customHeight="1" x14ac:dyDescent="0.2"/>
    <row r="145" ht="16.5" hidden="1" customHeight="1" x14ac:dyDescent="0.2"/>
    <row r="146" ht="16.5" hidden="1" customHeight="1" x14ac:dyDescent="0.2"/>
    <row r="147" ht="16.5" hidden="1" customHeight="1" x14ac:dyDescent="0.2"/>
    <row r="148" ht="16.5" hidden="1" customHeight="1" x14ac:dyDescent="0.2"/>
    <row r="149" ht="16.5" hidden="1" customHeight="1" x14ac:dyDescent="0.2"/>
    <row r="150" ht="16.5" hidden="1" customHeight="1" x14ac:dyDescent="0.2"/>
    <row r="151" ht="16.5" hidden="1" customHeight="1" x14ac:dyDescent="0.2"/>
    <row r="152" ht="16.5" hidden="1" customHeight="1" x14ac:dyDescent="0.2"/>
    <row r="153" ht="16.5" hidden="1" customHeight="1" x14ac:dyDescent="0.2"/>
    <row r="154" ht="16.5" hidden="1" customHeight="1" x14ac:dyDescent="0.2"/>
    <row r="155" ht="16.5" hidden="1" customHeight="1" x14ac:dyDescent="0.2"/>
    <row r="156" ht="16.5" hidden="1" customHeight="1" x14ac:dyDescent="0.2"/>
  </sheetData>
  <mergeCells count="9">
    <mergeCell ref="A36:B36"/>
    <mergeCell ref="A37:C37"/>
    <mergeCell ref="A49:B49"/>
    <mergeCell ref="A50:B50"/>
    <mergeCell ref="A1:F1"/>
    <mergeCell ref="A2:E2"/>
    <mergeCell ref="A33:B33"/>
    <mergeCell ref="A34:B34"/>
    <mergeCell ref="A35:B35"/>
  </mergeCells>
  <printOptions horizontalCentered="1"/>
  <pageMargins left="0.118110236220472" right="0.118110236220472" top="0.90551181102362199" bottom="0.35433070866141703" header="0.47244094488188998" footer="3.9370078740157501E-2"/>
  <pageSetup paperSize="9" orientation="landscape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قطاع</vt:lpstr>
      <vt:lpstr>1</vt:lpstr>
      <vt:lpstr>2</vt:lpstr>
      <vt:lpstr>3</vt:lpstr>
      <vt:lpstr>4</vt:lpstr>
      <vt:lpstr>'1'!Print_Area</vt:lpstr>
      <vt:lpstr>'2'!Print_Area</vt:lpstr>
      <vt:lpstr>قطاع!Print_Area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2021-10-12T06:56:51Z</cp:lastPrinted>
  <dcterms:created xsi:type="dcterms:W3CDTF">2021-10-12T06:47:50Z</dcterms:created>
  <dcterms:modified xsi:type="dcterms:W3CDTF">2021-10-12T07:03:21Z</dcterms:modified>
</cp:coreProperties>
</file>